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C 04\Desktop\"/>
    </mc:Choice>
  </mc:AlternateContent>
  <bookViews>
    <workbookView xWindow="240" yWindow="135" windowWidth="11355" windowHeight="6150"/>
  </bookViews>
  <sheets>
    <sheet name="16.03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'16.03.2024'!$A$3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L341" i="1" l="1"/>
  <c r="X341" i="1"/>
  <c r="AJ341" i="1"/>
  <c r="AV341" i="1"/>
  <c r="BH341" i="1"/>
  <c r="BT341" i="1"/>
  <c r="CF341" i="1"/>
  <c r="D340" i="1"/>
  <c r="E340" i="1"/>
  <c r="E341" i="1" s="1"/>
  <c r="F340" i="1"/>
  <c r="G340" i="1"/>
  <c r="H340" i="1"/>
  <c r="I340" i="1"/>
  <c r="J340" i="1"/>
  <c r="K340" i="1"/>
  <c r="L340" i="1"/>
  <c r="M340" i="1"/>
  <c r="N340" i="1"/>
  <c r="O340" i="1"/>
  <c r="P340" i="1"/>
  <c r="Q340" i="1"/>
  <c r="Q341" i="1" s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AC341" i="1" s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O341" i="1" s="1"/>
  <c r="AP340" i="1"/>
  <c r="AQ340" i="1"/>
  <c r="AR340" i="1"/>
  <c r="AS340" i="1"/>
  <c r="AT340" i="1"/>
  <c r="AU340" i="1"/>
  <c r="AV340" i="1"/>
  <c r="AW340" i="1"/>
  <c r="AX340" i="1"/>
  <c r="AY340" i="1"/>
  <c r="AZ340" i="1"/>
  <c r="BA340" i="1"/>
  <c r="BA341" i="1" s="1"/>
  <c r="BB340" i="1"/>
  <c r="BC340" i="1"/>
  <c r="BD340" i="1"/>
  <c r="BE340" i="1"/>
  <c r="BF340" i="1"/>
  <c r="BG340" i="1"/>
  <c r="BH340" i="1"/>
  <c r="BI340" i="1"/>
  <c r="BJ340" i="1"/>
  <c r="BK340" i="1"/>
  <c r="BL340" i="1"/>
  <c r="BM340" i="1"/>
  <c r="BM341" i="1" s="1"/>
  <c r="BN340" i="1"/>
  <c r="BO340" i="1"/>
  <c r="BP340" i="1"/>
  <c r="BQ340" i="1"/>
  <c r="BR340" i="1"/>
  <c r="BS340" i="1"/>
  <c r="BT340" i="1"/>
  <c r="BU340" i="1"/>
  <c r="BV340" i="1"/>
  <c r="BW340" i="1"/>
  <c r="BX340" i="1"/>
  <c r="BY340" i="1"/>
  <c r="BY341" i="1" s="1"/>
  <c r="BZ340" i="1"/>
  <c r="CA340" i="1"/>
  <c r="CB340" i="1"/>
  <c r="CC340" i="1"/>
  <c r="CD340" i="1"/>
  <c r="CE340" i="1"/>
  <c r="CF340" i="1"/>
  <c r="CG340" i="1"/>
  <c r="CH340" i="1"/>
  <c r="CI340" i="1"/>
  <c r="CJ340" i="1"/>
  <c r="CK340" i="1"/>
  <c r="CK341" i="1" s="1"/>
  <c r="CL340" i="1"/>
  <c r="CM340" i="1"/>
  <c r="CN340" i="1"/>
  <c r="CO340" i="1"/>
  <c r="C340" i="1"/>
  <c r="D333" i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T333" i="1"/>
  <c r="U333" i="1"/>
  <c r="V333" i="1"/>
  <c r="W333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AR333" i="1"/>
  <c r="AS333" i="1"/>
  <c r="AT333" i="1"/>
  <c r="AU333" i="1"/>
  <c r="AV333" i="1"/>
  <c r="AW333" i="1"/>
  <c r="AX333" i="1"/>
  <c r="AY333" i="1"/>
  <c r="AZ333" i="1"/>
  <c r="BA333" i="1"/>
  <c r="BB333" i="1"/>
  <c r="BC333" i="1"/>
  <c r="BD333" i="1"/>
  <c r="BE333" i="1"/>
  <c r="BF333" i="1"/>
  <c r="BG333" i="1"/>
  <c r="BH333" i="1"/>
  <c r="BI333" i="1"/>
  <c r="BJ333" i="1"/>
  <c r="BK333" i="1"/>
  <c r="BL333" i="1"/>
  <c r="BM333" i="1"/>
  <c r="BN333" i="1"/>
  <c r="BO333" i="1"/>
  <c r="BP333" i="1"/>
  <c r="BQ333" i="1"/>
  <c r="BR333" i="1"/>
  <c r="BS333" i="1"/>
  <c r="BT333" i="1"/>
  <c r="BU333" i="1"/>
  <c r="BV333" i="1"/>
  <c r="BW333" i="1"/>
  <c r="BX333" i="1"/>
  <c r="BY333" i="1"/>
  <c r="BZ333" i="1"/>
  <c r="CA333" i="1"/>
  <c r="CB333" i="1"/>
  <c r="CC333" i="1"/>
  <c r="CD333" i="1"/>
  <c r="CE333" i="1"/>
  <c r="CF333" i="1"/>
  <c r="CG333" i="1"/>
  <c r="CH333" i="1"/>
  <c r="CI333" i="1"/>
  <c r="CJ333" i="1"/>
  <c r="CK333" i="1"/>
  <c r="CL333" i="1"/>
  <c r="CM333" i="1"/>
  <c r="CN333" i="1"/>
  <c r="CO333" i="1"/>
  <c r="C333" i="1"/>
  <c r="D324" i="1"/>
  <c r="E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BF324" i="1"/>
  <c r="BG324" i="1"/>
  <c r="BH324" i="1"/>
  <c r="BI324" i="1"/>
  <c r="BJ324" i="1"/>
  <c r="BK324" i="1"/>
  <c r="BL324" i="1"/>
  <c r="BM324" i="1"/>
  <c r="BN324" i="1"/>
  <c r="BO324" i="1"/>
  <c r="BP324" i="1"/>
  <c r="BQ324" i="1"/>
  <c r="BR324" i="1"/>
  <c r="BS324" i="1"/>
  <c r="BT324" i="1"/>
  <c r="BU324" i="1"/>
  <c r="BV324" i="1"/>
  <c r="BW324" i="1"/>
  <c r="BX324" i="1"/>
  <c r="BY324" i="1"/>
  <c r="BZ324" i="1"/>
  <c r="CA324" i="1"/>
  <c r="CB324" i="1"/>
  <c r="CC324" i="1"/>
  <c r="CD324" i="1"/>
  <c r="CE324" i="1"/>
  <c r="CF324" i="1"/>
  <c r="CG324" i="1"/>
  <c r="CH324" i="1"/>
  <c r="CI324" i="1"/>
  <c r="CJ324" i="1"/>
  <c r="CK324" i="1"/>
  <c r="CL324" i="1"/>
  <c r="CM324" i="1"/>
  <c r="CN324" i="1"/>
  <c r="CO324" i="1"/>
  <c r="C324" i="1"/>
  <c r="D321" i="1"/>
  <c r="D341" i="1" s="1"/>
  <c r="E321" i="1"/>
  <c r="F321" i="1"/>
  <c r="F341" i="1" s="1"/>
  <c r="G321" i="1"/>
  <c r="G341" i="1" s="1"/>
  <c r="H321" i="1"/>
  <c r="H341" i="1" s="1"/>
  <c r="I321" i="1"/>
  <c r="I341" i="1" s="1"/>
  <c r="J321" i="1"/>
  <c r="K321" i="1"/>
  <c r="K341" i="1" s="1"/>
  <c r="L321" i="1"/>
  <c r="M321" i="1"/>
  <c r="M341" i="1" s="1"/>
  <c r="N321" i="1"/>
  <c r="N341" i="1" s="1"/>
  <c r="O321" i="1"/>
  <c r="P321" i="1"/>
  <c r="P341" i="1" s="1"/>
  <c r="Q321" i="1"/>
  <c r="R321" i="1"/>
  <c r="R341" i="1" s="1"/>
  <c r="S321" i="1"/>
  <c r="S341" i="1" s="1"/>
  <c r="T321" i="1"/>
  <c r="T341" i="1" s="1"/>
  <c r="U321" i="1"/>
  <c r="U341" i="1" s="1"/>
  <c r="V321" i="1"/>
  <c r="W321" i="1"/>
  <c r="W341" i="1" s="1"/>
  <c r="X321" i="1"/>
  <c r="Y321" i="1"/>
  <c r="Y341" i="1" s="1"/>
  <c r="Z321" i="1"/>
  <c r="Z341" i="1" s="1"/>
  <c r="AA321" i="1"/>
  <c r="AB321" i="1"/>
  <c r="AB341" i="1" s="1"/>
  <c r="AC321" i="1"/>
  <c r="AD321" i="1"/>
  <c r="AD341" i="1" s="1"/>
  <c r="AE321" i="1"/>
  <c r="AE341" i="1" s="1"/>
  <c r="AF321" i="1"/>
  <c r="AF341" i="1" s="1"/>
  <c r="AG321" i="1"/>
  <c r="AG341" i="1" s="1"/>
  <c r="AH321" i="1"/>
  <c r="AI321" i="1"/>
  <c r="AI341" i="1" s="1"/>
  <c r="AJ321" i="1"/>
  <c r="AK321" i="1"/>
  <c r="AK341" i="1" s="1"/>
  <c r="AL321" i="1"/>
  <c r="AL341" i="1" s="1"/>
  <c r="AM321" i="1"/>
  <c r="AN321" i="1"/>
  <c r="AN341" i="1" s="1"/>
  <c r="AO321" i="1"/>
  <c r="AP321" i="1"/>
  <c r="AP341" i="1" s="1"/>
  <c r="AQ321" i="1"/>
  <c r="AQ341" i="1" s="1"/>
  <c r="AR321" i="1"/>
  <c r="AR341" i="1" s="1"/>
  <c r="AS321" i="1"/>
  <c r="AS341" i="1" s="1"/>
  <c r="AT321" i="1"/>
  <c r="AU321" i="1"/>
  <c r="AU341" i="1" s="1"/>
  <c r="AV321" i="1"/>
  <c r="AW321" i="1"/>
  <c r="AW341" i="1" s="1"/>
  <c r="AX321" i="1"/>
  <c r="AX341" i="1" s="1"/>
  <c r="AY321" i="1"/>
  <c r="AZ321" i="1"/>
  <c r="AZ341" i="1" s="1"/>
  <c r="BA321" i="1"/>
  <c r="BB321" i="1"/>
  <c r="BB341" i="1" s="1"/>
  <c r="BC321" i="1"/>
  <c r="BC341" i="1" s="1"/>
  <c r="BD321" i="1"/>
  <c r="BD341" i="1" s="1"/>
  <c r="BE321" i="1"/>
  <c r="BE341" i="1" s="1"/>
  <c r="BF321" i="1"/>
  <c r="BG321" i="1"/>
  <c r="BG341" i="1" s="1"/>
  <c r="BH321" i="1"/>
  <c r="BI321" i="1"/>
  <c r="BI341" i="1" s="1"/>
  <c r="BJ321" i="1"/>
  <c r="BJ341" i="1" s="1"/>
  <c r="BK321" i="1"/>
  <c r="BL321" i="1"/>
  <c r="BL341" i="1" s="1"/>
  <c r="BM321" i="1"/>
  <c r="BN321" i="1"/>
  <c r="BN341" i="1" s="1"/>
  <c r="BO321" i="1"/>
  <c r="BO341" i="1" s="1"/>
  <c r="BP321" i="1"/>
  <c r="BP341" i="1" s="1"/>
  <c r="BQ321" i="1"/>
  <c r="BQ341" i="1" s="1"/>
  <c r="BR321" i="1"/>
  <c r="BS321" i="1"/>
  <c r="BS341" i="1" s="1"/>
  <c r="BT321" i="1"/>
  <c r="BU321" i="1"/>
  <c r="BU341" i="1" s="1"/>
  <c r="BV321" i="1"/>
  <c r="BV341" i="1" s="1"/>
  <c r="BW321" i="1"/>
  <c r="BX321" i="1"/>
  <c r="BX341" i="1" s="1"/>
  <c r="BY321" i="1"/>
  <c r="BZ321" i="1"/>
  <c r="BZ341" i="1" s="1"/>
  <c r="CA321" i="1"/>
  <c r="CA341" i="1" s="1"/>
  <c r="CB321" i="1"/>
  <c r="CB341" i="1" s="1"/>
  <c r="CC321" i="1"/>
  <c r="CC341" i="1" s="1"/>
  <c r="CD321" i="1"/>
  <c r="CE321" i="1"/>
  <c r="CE341" i="1" s="1"/>
  <c r="CF321" i="1"/>
  <c r="CG321" i="1"/>
  <c r="CG341" i="1" s="1"/>
  <c r="CH321" i="1"/>
  <c r="CH341" i="1" s="1"/>
  <c r="CI321" i="1"/>
  <c r="CJ321" i="1"/>
  <c r="CJ341" i="1" s="1"/>
  <c r="CK321" i="1"/>
  <c r="CL321" i="1"/>
  <c r="CL341" i="1" s="1"/>
  <c r="CM321" i="1"/>
  <c r="CM341" i="1" s="1"/>
  <c r="CN321" i="1"/>
  <c r="CN341" i="1" s="1"/>
  <c r="CO321" i="1"/>
  <c r="CO341" i="1" s="1"/>
  <c r="C321" i="1"/>
  <c r="M313" i="1"/>
  <c r="Y313" i="1"/>
  <c r="AK313" i="1"/>
  <c r="AW313" i="1"/>
  <c r="BI313" i="1"/>
  <c r="BU313" i="1"/>
  <c r="CG313" i="1"/>
  <c r="D312" i="1"/>
  <c r="E312" i="1"/>
  <c r="F312" i="1"/>
  <c r="F313" i="1" s="1"/>
  <c r="G312" i="1"/>
  <c r="H312" i="1"/>
  <c r="I312" i="1"/>
  <c r="J312" i="1"/>
  <c r="K312" i="1"/>
  <c r="L312" i="1"/>
  <c r="M312" i="1"/>
  <c r="N312" i="1"/>
  <c r="O312" i="1"/>
  <c r="P312" i="1"/>
  <c r="Q312" i="1"/>
  <c r="R312" i="1"/>
  <c r="R313" i="1" s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D313" i="1" s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AP313" i="1" s="1"/>
  <c r="AQ312" i="1"/>
  <c r="AR312" i="1"/>
  <c r="AS312" i="1"/>
  <c r="AT312" i="1"/>
  <c r="AU312" i="1"/>
  <c r="AV312" i="1"/>
  <c r="AW312" i="1"/>
  <c r="AX312" i="1"/>
  <c r="AY312" i="1"/>
  <c r="AZ312" i="1"/>
  <c r="BA312" i="1"/>
  <c r="BB312" i="1"/>
  <c r="BB313" i="1" s="1"/>
  <c r="BC312" i="1"/>
  <c r="BD312" i="1"/>
  <c r="BE312" i="1"/>
  <c r="BF312" i="1"/>
  <c r="BG312" i="1"/>
  <c r="BH312" i="1"/>
  <c r="BI312" i="1"/>
  <c r="BJ312" i="1"/>
  <c r="BK312" i="1"/>
  <c r="BL312" i="1"/>
  <c r="BM312" i="1"/>
  <c r="BN312" i="1"/>
  <c r="BN313" i="1" s="1"/>
  <c r="BO312" i="1"/>
  <c r="BP312" i="1"/>
  <c r="BQ312" i="1"/>
  <c r="BR312" i="1"/>
  <c r="BS312" i="1"/>
  <c r="BT312" i="1"/>
  <c r="BU312" i="1"/>
  <c r="BV312" i="1"/>
  <c r="BW312" i="1"/>
  <c r="BX312" i="1"/>
  <c r="BY312" i="1"/>
  <c r="BZ312" i="1"/>
  <c r="BZ313" i="1" s="1"/>
  <c r="CA312" i="1"/>
  <c r="CB312" i="1"/>
  <c r="CC312" i="1"/>
  <c r="CD312" i="1"/>
  <c r="CE312" i="1"/>
  <c r="CF312" i="1"/>
  <c r="CG312" i="1"/>
  <c r="CH312" i="1"/>
  <c r="CI312" i="1"/>
  <c r="CJ312" i="1"/>
  <c r="CK312" i="1"/>
  <c r="CL312" i="1"/>
  <c r="CL313" i="1" s="1"/>
  <c r="CM312" i="1"/>
  <c r="CN312" i="1"/>
  <c r="CO312" i="1"/>
  <c r="C312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AR305" i="1"/>
  <c r="AS305" i="1"/>
  <c r="AT305" i="1"/>
  <c r="AU305" i="1"/>
  <c r="AV305" i="1"/>
  <c r="AW305" i="1"/>
  <c r="AX305" i="1"/>
  <c r="AY305" i="1"/>
  <c r="AZ305" i="1"/>
  <c r="BA305" i="1"/>
  <c r="BB305" i="1"/>
  <c r="BC305" i="1"/>
  <c r="BD305" i="1"/>
  <c r="BE305" i="1"/>
  <c r="BF305" i="1"/>
  <c r="BG305" i="1"/>
  <c r="BH305" i="1"/>
  <c r="BI305" i="1"/>
  <c r="BJ305" i="1"/>
  <c r="BK305" i="1"/>
  <c r="BL305" i="1"/>
  <c r="BM305" i="1"/>
  <c r="BN305" i="1"/>
  <c r="BO305" i="1"/>
  <c r="BP305" i="1"/>
  <c r="BQ305" i="1"/>
  <c r="BR305" i="1"/>
  <c r="BS305" i="1"/>
  <c r="BT305" i="1"/>
  <c r="BU305" i="1"/>
  <c r="BV305" i="1"/>
  <c r="BW305" i="1"/>
  <c r="BX305" i="1"/>
  <c r="BY305" i="1"/>
  <c r="BZ305" i="1"/>
  <c r="CA305" i="1"/>
  <c r="CB305" i="1"/>
  <c r="CC305" i="1"/>
  <c r="CD305" i="1"/>
  <c r="CE305" i="1"/>
  <c r="CF305" i="1"/>
  <c r="CG305" i="1"/>
  <c r="CH305" i="1"/>
  <c r="CI305" i="1"/>
  <c r="CJ305" i="1"/>
  <c r="CK305" i="1"/>
  <c r="CL305" i="1"/>
  <c r="CM305" i="1"/>
  <c r="CN305" i="1"/>
  <c r="CO305" i="1"/>
  <c r="C305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BH296" i="1"/>
  <c r="BI296" i="1"/>
  <c r="BJ296" i="1"/>
  <c r="BK296" i="1"/>
  <c r="BL296" i="1"/>
  <c r="BM296" i="1"/>
  <c r="BN296" i="1"/>
  <c r="BO296" i="1"/>
  <c r="BP296" i="1"/>
  <c r="BQ296" i="1"/>
  <c r="BR296" i="1"/>
  <c r="BS296" i="1"/>
  <c r="BT296" i="1"/>
  <c r="BU296" i="1"/>
  <c r="BV296" i="1"/>
  <c r="BW296" i="1"/>
  <c r="BX296" i="1"/>
  <c r="BY296" i="1"/>
  <c r="BZ296" i="1"/>
  <c r="CA296" i="1"/>
  <c r="CB296" i="1"/>
  <c r="CC296" i="1"/>
  <c r="CD296" i="1"/>
  <c r="CE296" i="1"/>
  <c r="CF296" i="1"/>
  <c r="CG296" i="1"/>
  <c r="CH296" i="1"/>
  <c r="CI296" i="1"/>
  <c r="CJ296" i="1"/>
  <c r="CK296" i="1"/>
  <c r="CL296" i="1"/>
  <c r="CM296" i="1"/>
  <c r="CN296" i="1"/>
  <c r="CO296" i="1"/>
  <c r="C296" i="1"/>
  <c r="D293" i="1"/>
  <c r="E293" i="1"/>
  <c r="E313" i="1" s="1"/>
  <c r="F293" i="1"/>
  <c r="G293" i="1"/>
  <c r="G313" i="1" s="1"/>
  <c r="H293" i="1"/>
  <c r="H313" i="1" s="1"/>
  <c r="I293" i="1"/>
  <c r="I313" i="1" s="1"/>
  <c r="J293" i="1"/>
  <c r="J313" i="1" s="1"/>
  <c r="K293" i="1"/>
  <c r="L293" i="1"/>
  <c r="L313" i="1" s="1"/>
  <c r="M293" i="1"/>
  <c r="N293" i="1"/>
  <c r="N313" i="1" s="1"/>
  <c r="O293" i="1"/>
  <c r="O313" i="1" s="1"/>
  <c r="P293" i="1"/>
  <c r="Q293" i="1"/>
  <c r="Q313" i="1" s="1"/>
  <c r="R293" i="1"/>
  <c r="S293" i="1"/>
  <c r="S313" i="1" s="1"/>
  <c r="T293" i="1"/>
  <c r="T313" i="1" s="1"/>
  <c r="U293" i="1"/>
  <c r="U313" i="1" s="1"/>
  <c r="V293" i="1"/>
  <c r="V313" i="1" s="1"/>
  <c r="W293" i="1"/>
  <c r="X293" i="1"/>
  <c r="X313" i="1" s="1"/>
  <c r="Y293" i="1"/>
  <c r="Z293" i="1"/>
  <c r="Z313" i="1" s="1"/>
  <c r="AA293" i="1"/>
  <c r="AA313" i="1" s="1"/>
  <c r="AB293" i="1"/>
  <c r="AC293" i="1"/>
  <c r="AC313" i="1" s="1"/>
  <c r="AD293" i="1"/>
  <c r="AE293" i="1"/>
  <c r="AE313" i="1" s="1"/>
  <c r="AF293" i="1"/>
  <c r="AF313" i="1" s="1"/>
  <c r="AG293" i="1"/>
  <c r="AG313" i="1" s="1"/>
  <c r="AH293" i="1"/>
  <c r="AH313" i="1" s="1"/>
  <c r="AI293" i="1"/>
  <c r="AJ293" i="1"/>
  <c r="AJ313" i="1" s="1"/>
  <c r="AK293" i="1"/>
  <c r="AL293" i="1"/>
  <c r="AL313" i="1" s="1"/>
  <c r="AM293" i="1"/>
  <c r="AM313" i="1" s="1"/>
  <c r="AN293" i="1"/>
  <c r="AO293" i="1"/>
  <c r="AO313" i="1" s="1"/>
  <c r="AP293" i="1"/>
  <c r="AQ293" i="1"/>
  <c r="AQ313" i="1" s="1"/>
  <c r="AR293" i="1"/>
  <c r="AR313" i="1" s="1"/>
  <c r="AS293" i="1"/>
  <c r="AS313" i="1" s="1"/>
  <c r="AT293" i="1"/>
  <c r="AT313" i="1" s="1"/>
  <c r="AU293" i="1"/>
  <c r="AV293" i="1"/>
  <c r="AV313" i="1" s="1"/>
  <c r="AW293" i="1"/>
  <c r="AX293" i="1"/>
  <c r="AX313" i="1" s="1"/>
  <c r="AY293" i="1"/>
  <c r="AY313" i="1" s="1"/>
  <c r="AZ293" i="1"/>
  <c r="BA293" i="1"/>
  <c r="BA313" i="1" s="1"/>
  <c r="BB293" i="1"/>
  <c r="BC293" i="1"/>
  <c r="BC313" i="1" s="1"/>
  <c r="BD293" i="1"/>
  <c r="BD313" i="1" s="1"/>
  <c r="BE293" i="1"/>
  <c r="BE313" i="1" s="1"/>
  <c r="BF293" i="1"/>
  <c r="BF313" i="1" s="1"/>
  <c r="BG293" i="1"/>
  <c r="BH293" i="1"/>
  <c r="BH313" i="1" s="1"/>
  <c r="BI293" i="1"/>
  <c r="BJ293" i="1"/>
  <c r="BJ313" i="1" s="1"/>
  <c r="BK293" i="1"/>
  <c r="BK313" i="1" s="1"/>
  <c r="BL293" i="1"/>
  <c r="BM293" i="1"/>
  <c r="BM313" i="1" s="1"/>
  <c r="BN293" i="1"/>
  <c r="BO293" i="1"/>
  <c r="BO313" i="1" s="1"/>
  <c r="BP293" i="1"/>
  <c r="BP313" i="1" s="1"/>
  <c r="BQ293" i="1"/>
  <c r="BQ313" i="1" s="1"/>
  <c r="BR293" i="1"/>
  <c r="BR313" i="1" s="1"/>
  <c r="BS293" i="1"/>
  <c r="BT293" i="1"/>
  <c r="BT313" i="1" s="1"/>
  <c r="BU293" i="1"/>
  <c r="BV293" i="1"/>
  <c r="BV313" i="1" s="1"/>
  <c r="BW293" i="1"/>
  <c r="BW313" i="1" s="1"/>
  <c r="BX293" i="1"/>
  <c r="BY293" i="1"/>
  <c r="BY313" i="1" s="1"/>
  <c r="BZ293" i="1"/>
  <c r="CA293" i="1"/>
  <c r="CA313" i="1" s="1"/>
  <c r="CB293" i="1"/>
  <c r="CB313" i="1" s="1"/>
  <c r="CC293" i="1"/>
  <c r="CC313" i="1" s="1"/>
  <c r="CD293" i="1"/>
  <c r="CD313" i="1" s="1"/>
  <c r="CE293" i="1"/>
  <c r="CF293" i="1"/>
  <c r="CF313" i="1" s="1"/>
  <c r="CG293" i="1"/>
  <c r="CH293" i="1"/>
  <c r="CH313" i="1" s="1"/>
  <c r="CI293" i="1"/>
  <c r="CI313" i="1" s="1"/>
  <c r="CJ293" i="1"/>
  <c r="CK293" i="1"/>
  <c r="CK313" i="1" s="1"/>
  <c r="CL293" i="1"/>
  <c r="CM293" i="1"/>
  <c r="CM313" i="1" s="1"/>
  <c r="CN293" i="1"/>
  <c r="CN313" i="1" s="1"/>
  <c r="CO293" i="1"/>
  <c r="CO313" i="1" s="1"/>
  <c r="C293" i="1"/>
  <c r="C313" i="1" s="1"/>
  <c r="N285" i="1"/>
  <c r="Z285" i="1"/>
  <c r="AL285" i="1"/>
  <c r="AX285" i="1"/>
  <c r="BJ285" i="1"/>
  <c r="BV285" i="1"/>
  <c r="CH285" i="1"/>
  <c r="D284" i="1"/>
  <c r="E284" i="1"/>
  <c r="F284" i="1"/>
  <c r="G284" i="1"/>
  <c r="G285" i="1" s="1"/>
  <c r="H284" i="1"/>
  <c r="I284" i="1"/>
  <c r="J284" i="1"/>
  <c r="K284" i="1"/>
  <c r="L284" i="1"/>
  <c r="M284" i="1"/>
  <c r="N284" i="1"/>
  <c r="O284" i="1"/>
  <c r="P284" i="1"/>
  <c r="Q284" i="1"/>
  <c r="R284" i="1"/>
  <c r="S284" i="1"/>
  <c r="S285" i="1" s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E285" i="1" s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Q285" i="1" s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C285" i="1" s="1"/>
  <c r="BD284" i="1"/>
  <c r="BE284" i="1"/>
  <c r="BF284" i="1"/>
  <c r="BG284" i="1"/>
  <c r="BH284" i="1"/>
  <c r="BI284" i="1"/>
  <c r="BJ284" i="1"/>
  <c r="BK284" i="1"/>
  <c r="BL284" i="1"/>
  <c r="BM284" i="1"/>
  <c r="BN284" i="1"/>
  <c r="BO284" i="1"/>
  <c r="BO285" i="1" s="1"/>
  <c r="BP284" i="1"/>
  <c r="BQ284" i="1"/>
  <c r="BR284" i="1"/>
  <c r="BS284" i="1"/>
  <c r="BT284" i="1"/>
  <c r="BU284" i="1"/>
  <c r="BV284" i="1"/>
  <c r="BW284" i="1"/>
  <c r="BX284" i="1"/>
  <c r="BY284" i="1"/>
  <c r="BZ284" i="1"/>
  <c r="CA284" i="1"/>
  <c r="CA285" i="1" s="1"/>
  <c r="CB284" i="1"/>
  <c r="CC284" i="1"/>
  <c r="CD284" i="1"/>
  <c r="CE284" i="1"/>
  <c r="CF284" i="1"/>
  <c r="CG284" i="1"/>
  <c r="CH284" i="1"/>
  <c r="CI284" i="1"/>
  <c r="CJ284" i="1"/>
  <c r="CK284" i="1"/>
  <c r="CL284" i="1"/>
  <c r="CM284" i="1"/>
  <c r="CM285" i="1" s="1"/>
  <c r="CN284" i="1"/>
  <c r="CO284" i="1"/>
  <c r="C284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BZ277" i="1"/>
  <c r="CA277" i="1"/>
  <c r="CB277" i="1"/>
  <c r="CC277" i="1"/>
  <c r="CD277" i="1"/>
  <c r="CE277" i="1"/>
  <c r="CF277" i="1"/>
  <c r="CG277" i="1"/>
  <c r="CH277" i="1"/>
  <c r="CI277" i="1"/>
  <c r="CJ277" i="1"/>
  <c r="CK277" i="1"/>
  <c r="CL277" i="1"/>
  <c r="CM277" i="1"/>
  <c r="CN277" i="1"/>
  <c r="CO277" i="1"/>
  <c r="C277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BH270" i="1"/>
  <c r="BI270" i="1"/>
  <c r="BJ270" i="1"/>
  <c r="BK270" i="1"/>
  <c r="BL270" i="1"/>
  <c r="BM270" i="1"/>
  <c r="BN270" i="1"/>
  <c r="BO270" i="1"/>
  <c r="BP270" i="1"/>
  <c r="BQ270" i="1"/>
  <c r="BR270" i="1"/>
  <c r="BS270" i="1"/>
  <c r="BT270" i="1"/>
  <c r="BU270" i="1"/>
  <c r="BV270" i="1"/>
  <c r="BW270" i="1"/>
  <c r="BX270" i="1"/>
  <c r="BY270" i="1"/>
  <c r="BZ270" i="1"/>
  <c r="CA270" i="1"/>
  <c r="CB270" i="1"/>
  <c r="CC270" i="1"/>
  <c r="CD270" i="1"/>
  <c r="CE270" i="1"/>
  <c r="CF270" i="1"/>
  <c r="CG270" i="1"/>
  <c r="CH270" i="1"/>
  <c r="CI270" i="1"/>
  <c r="CJ270" i="1"/>
  <c r="CK270" i="1"/>
  <c r="CL270" i="1"/>
  <c r="CM270" i="1"/>
  <c r="CN270" i="1"/>
  <c r="CO270" i="1"/>
  <c r="C270" i="1"/>
  <c r="D267" i="1"/>
  <c r="D285" i="1" s="1"/>
  <c r="E267" i="1"/>
  <c r="F267" i="1"/>
  <c r="F285" i="1" s="1"/>
  <c r="G267" i="1"/>
  <c r="H267" i="1"/>
  <c r="H285" i="1" s="1"/>
  <c r="I267" i="1"/>
  <c r="I285" i="1" s="1"/>
  <c r="J267" i="1"/>
  <c r="J285" i="1" s="1"/>
  <c r="K267" i="1"/>
  <c r="K285" i="1" s="1"/>
  <c r="L267" i="1"/>
  <c r="M267" i="1"/>
  <c r="M285" i="1" s="1"/>
  <c r="N267" i="1"/>
  <c r="O267" i="1"/>
  <c r="O285" i="1" s="1"/>
  <c r="P267" i="1"/>
  <c r="P285" i="1" s="1"/>
  <c r="Q267" i="1"/>
  <c r="R267" i="1"/>
  <c r="R285" i="1" s="1"/>
  <c r="S267" i="1"/>
  <c r="T267" i="1"/>
  <c r="T285" i="1" s="1"/>
  <c r="U267" i="1"/>
  <c r="U285" i="1" s="1"/>
  <c r="V267" i="1"/>
  <c r="V285" i="1" s="1"/>
  <c r="W267" i="1"/>
  <c r="W285" i="1" s="1"/>
  <c r="X267" i="1"/>
  <c r="Y267" i="1"/>
  <c r="Y285" i="1" s="1"/>
  <c r="Z267" i="1"/>
  <c r="AA267" i="1"/>
  <c r="AA285" i="1" s="1"/>
  <c r="AB267" i="1"/>
  <c r="AB285" i="1" s="1"/>
  <c r="AC267" i="1"/>
  <c r="AD267" i="1"/>
  <c r="AD285" i="1" s="1"/>
  <c r="AE267" i="1"/>
  <c r="AF267" i="1"/>
  <c r="AF285" i="1" s="1"/>
  <c r="AG267" i="1"/>
  <c r="AG285" i="1" s="1"/>
  <c r="AH267" i="1"/>
  <c r="AH285" i="1" s="1"/>
  <c r="AI267" i="1"/>
  <c r="AI285" i="1" s="1"/>
  <c r="AJ267" i="1"/>
  <c r="AK267" i="1"/>
  <c r="AK285" i="1" s="1"/>
  <c r="AL267" i="1"/>
  <c r="AM267" i="1"/>
  <c r="AM285" i="1" s="1"/>
  <c r="AN267" i="1"/>
  <c r="AN285" i="1" s="1"/>
  <c r="AO267" i="1"/>
  <c r="AP267" i="1"/>
  <c r="AP285" i="1" s="1"/>
  <c r="AQ267" i="1"/>
  <c r="AR267" i="1"/>
  <c r="AR285" i="1" s="1"/>
  <c r="AS267" i="1"/>
  <c r="AS285" i="1" s="1"/>
  <c r="AT267" i="1"/>
  <c r="AT285" i="1" s="1"/>
  <c r="AU267" i="1"/>
  <c r="AU285" i="1" s="1"/>
  <c r="AV267" i="1"/>
  <c r="AW267" i="1"/>
  <c r="AW285" i="1" s="1"/>
  <c r="AX267" i="1"/>
  <c r="AY267" i="1"/>
  <c r="AY285" i="1" s="1"/>
  <c r="AZ267" i="1"/>
  <c r="AZ285" i="1" s="1"/>
  <c r="BA267" i="1"/>
  <c r="BB267" i="1"/>
  <c r="BB285" i="1" s="1"/>
  <c r="BC267" i="1"/>
  <c r="BD267" i="1"/>
  <c r="BD285" i="1" s="1"/>
  <c r="BE267" i="1"/>
  <c r="BE285" i="1" s="1"/>
  <c r="BF267" i="1"/>
  <c r="BF285" i="1" s="1"/>
  <c r="BG267" i="1"/>
  <c r="BG285" i="1" s="1"/>
  <c r="BH267" i="1"/>
  <c r="BI267" i="1"/>
  <c r="BI285" i="1" s="1"/>
  <c r="BJ267" i="1"/>
  <c r="BK267" i="1"/>
  <c r="BK285" i="1" s="1"/>
  <c r="BL267" i="1"/>
  <c r="BL285" i="1" s="1"/>
  <c r="BM267" i="1"/>
  <c r="BN267" i="1"/>
  <c r="BN285" i="1" s="1"/>
  <c r="BO267" i="1"/>
  <c r="BP267" i="1"/>
  <c r="BP285" i="1" s="1"/>
  <c r="BQ267" i="1"/>
  <c r="BQ285" i="1" s="1"/>
  <c r="BR267" i="1"/>
  <c r="BR285" i="1" s="1"/>
  <c r="BS267" i="1"/>
  <c r="BS285" i="1" s="1"/>
  <c r="BT267" i="1"/>
  <c r="BU267" i="1"/>
  <c r="BU285" i="1" s="1"/>
  <c r="BV267" i="1"/>
  <c r="BW267" i="1"/>
  <c r="BW285" i="1" s="1"/>
  <c r="BX267" i="1"/>
  <c r="BX285" i="1" s="1"/>
  <c r="BY267" i="1"/>
  <c r="BZ267" i="1"/>
  <c r="BZ285" i="1" s="1"/>
  <c r="CA267" i="1"/>
  <c r="CB267" i="1"/>
  <c r="CB285" i="1" s="1"/>
  <c r="CC267" i="1"/>
  <c r="CC285" i="1" s="1"/>
  <c r="CD267" i="1"/>
  <c r="CD285" i="1" s="1"/>
  <c r="CE267" i="1"/>
  <c r="CE285" i="1" s="1"/>
  <c r="CF267" i="1"/>
  <c r="CG267" i="1"/>
  <c r="CG285" i="1" s="1"/>
  <c r="CH267" i="1"/>
  <c r="CI267" i="1"/>
  <c r="CI285" i="1" s="1"/>
  <c r="CJ267" i="1"/>
  <c r="CJ285" i="1" s="1"/>
  <c r="CK267" i="1"/>
  <c r="CL267" i="1"/>
  <c r="CL285" i="1" s="1"/>
  <c r="CM267" i="1"/>
  <c r="CN267" i="1"/>
  <c r="CN285" i="1" s="1"/>
  <c r="CO267" i="1"/>
  <c r="CO285" i="1" s="1"/>
  <c r="C267" i="1"/>
  <c r="C285" i="1" s="1"/>
  <c r="H258" i="1"/>
  <c r="O258" i="1"/>
  <c r="T258" i="1"/>
  <c r="AA258" i="1"/>
  <c r="AF258" i="1"/>
  <c r="AM258" i="1"/>
  <c r="AR258" i="1"/>
  <c r="AY258" i="1"/>
  <c r="BD258" i="1"/>
  <c r="BK258" i="1"/>
  <c r="BP258" i="1"/>
  <c r="BW258" i="1"/>
  <c r="CB258" i="1"/>
  <c r="CI258" i="1"/>
  <c r="CN258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BZ257" i="1"/>
  <c r="CA257" i="1"/>
  <c r="CB257" i="1"/>
  <c r="CC257" i="1"/>
  <c r="CD257" i="1"/>
  <c r="CE257" i="1"/>
  <c r="CF257" i="1"/>
  <c r="CG257" i="1"/>
  <c r="CH257" i="1"/>
  <c r="CI257" i="1"/>
  <c r="CJ257" i="1"/>
  <c r="CK257" i="1"/>
  <c r="CL257" i="1"/>
  <c r="CM257" i="1"/>
  <c r="CN257" i="1"/>
  <c r="CO257" i="1"/>
  <c r="CP257" i="1"/>
  <c r="CP258" i="1" s="1"/>
  <c r="CQ257" i="1"/>
  <c r="CQ258" i="1" s="1"/>
  <c r="C257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BH250" i="1"/>
  <c r="BI250" i="1"/>
  <c r="BJ250" i="1"/>
  <c r="BK250" i="1"/>
  <c r="BL250" i="1"/>
  <c r="BM250" i="1"/>
  <c r="BN250" i="1"/>
  <c r="BO250" i="1"/>
  <c r="BP250" i="1"/>
  <c r="BQ250" i="1"/>
  <c r="BR250" i="1"/>
  <c r="BS250" i="1"/>
  <c r="BT250" i="1"/>
  <c r="BU250" i="1"/>
  <c r="BV250" i="1"/>
  <c r="BW250" i="1"/>
  <c r="BX250" i="1"/>
  <c r="BY250" i="1"/>
  <c r="BZ250" i="1"/>
  <c r="CA250" i="1"/>
  <c r="CB250" i="1"/>
  <c r="CC250" i="1"/>
  <c r="CD250" i="1"/>
  <c r="CE250" i="1"/>
  <c r="CF250" i="1"/>
  <c r="CG250" i="1"/>
  <c r="CH250" i="1"/>
  <c r="CI250" i="1"/>
  <c r="CJ250" i="1"/>
  <c r="CK250" i="1"/>
  <c r="CL250" i="1"/>
  <c r="CM250" i="1"/>
  <c r="CN250" i="1"/>
  <c r="CO250" i="1"/>
  <c r="C250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BH242" i="1"/>
  <c r="BI242" i="1"/>
  <c r="BJ242" i="1"/>
  <c r="BK242" i="1"/>
  <c r="BL242" i="1"/>
  <c r="BM242" i="1"/>
  <c r="BN242" i="1"/>
  <c r="BO242" i="1"/>
  <c r="BP242" i="1"/>
  <c r="BQ242" i="1"/>
  <c r="BR242" i="1"/>
  <c r="BS242" i="1"/>
  <c r="BT242" i="1"/>
  <c r="BU242" i="1"/>
  <c r="BV242" i="1"/>
  <c r="BW242" i="1"/>
  <c r="BX242" i="1"/>
  <c r="BY242" i="1"/>
  <c r="BZ242" i="1"/>
  <c r="CA242" i="1"/>
  <c r="CB242" i="1"/>
  <c r="CC242" i="1"/>
  <c r="CD242" i="1"/>
  <c r="CE242" i="1"/>
  <c r="CF242" i="1"/>
  <c r="CG242" i="1"/>
  <c r="CH242" i="1"/>
  <c r="CI242" i="1"/>
  <c r="CJ242" i="1"/>
  <c r="CK242" i="1"/>
  <c r="CL242" i="1"/>
  <c r="CM242" i="1"/>
  <c r="CN242" i="1"/>
  <c r="CO242" i="1"/>
  <c r="C242" i="1"/>
  <c r="D239" i="1"/>
  <c r="D258" i="1" s="1"/>
  <c r="E239" i="1"/>
  <c r="E258" i="1" s="1"/>
  <c r="F239" i="1"/>
  <c r="G239" i="1"/>
  <c r="G258" i="1" s="1"/>
  <c r="H239" i="1"/>
  <c r="I239" i="1"/>
  <c r="I258" i="1" s="1"/>
  <c r="J239" i="1"/>
  <c r="J258" i="1" s="1"/>
  <c r="K239" i="1"/>
  <c r="K258" i="1" s="1"/>
  <c r="L239" i="1"/>
  <c r="L258" i="1" s="1"/>
  <c r="M239" i="1"/>
  <c r="M258" i="1" s="1"/>
  <c r="N239" i="1"/>
  <c r="N258" i="1" s="1"/>
  <c r="O239" i="1"/>
  <c r="P239" i="1"/>
  <c r="P258" i="1" s="1"/>
  <c r="Q239" i="1"/>
  <c r="Q258" i="1" s="1"/>
  <c r="R239" i="1"/>
  <c r="R258" i="1" s="1"/>
  <c r="S239" i="1"/>
  <c r="S258" i="1" s="1"/>
  <c r="T239" i="1"/>
  <c r="U239" i="1"/>
  <c r="U258" i="1" s="1"/>
  <c r="V239" i="1"/>
  <c r="V258" i="1" s="1"/>
  <c r="W239" i="1"/>
  <c r="W258" i="1" s="1"/>
  <c r="X239" i="1"/>
  <c r="X258" i="1" s="1"/>
  <c r="Y239" i="1"/>
  <c r="Y258" i="1" s="1"/>
  <c r="Z239" i="1"/>
  <c r="Z258" i="1" s="1"/>
  <c r="AA239" i="1"/>
  <c r="AB239" i="1"/>
  <c r="AB258" i="1" s="1"/>
  <c r="AC239" i="1"/>
  <c r="AC258" i="1" s="1"/>
  <c r="AD239" i="1"/>
  <c r="AD258" i="1" s="1"/>
  <c r="AE239" i="1"/>
  <c r="AE258" i="1" s="1"/>
  <c r="AF239" i="1"/>
  <c r="AG239" i="1"/>
  <c r="AG258" i="1" s="1"/>
  <c r="AH239" i="1"/>
  <c r="AH258" i="1" s="1"/>
  <c r="AI239" i="1"/>
  <c r="AI258" i="1" s="1"/>
  <c r="AJ239" i="1"/>
  <c r="AJ258" i="1" s="1"/>
  <c r="AK239" i="1"/>
  <c r="AK258" i="1" s="1"/>
  <c r="AL239" i="1"/>
  <c r="AL258" i="1" s="1"/>
  <c r="AM239" i="1"/>
  <c r="AN239" i="1"/>
  <c r="AN258" i="1" s="1"/>
  <c r="AO239" i="1"/>
  <c r="AO258" i="1" s="1"/>
  <c r="AP239" i="1"/>
  <c r="AP258" i="1" s="1"/>
  <c r="AQ239" i="1"/>
  <c r="AQ258" i="1" s="1"/>
  <c r="AR239" i="1"/>
  <c r="AS239" i="1"/>
  <c r="AS258" i="1" s="1"/>
  <c r="AT239" i="1"/>
  <c r="AT258" i="1" s="1"/>
  <c r="AU239" i="1"/>
  <c r="AU258" i="1" s="1"/>
  <c r="AV239" i="1"/>
  <c r="AV258" i="1" s="1"/>
  <c r="AW239" i="1"/>
  <c r="AW258" i="1" s="1"/>
  <c r="AX239" i="1"/>
  <c r="AX258" i="1" s="1"/>
  <c r="AY239" i="1"/>
  <c r="AZ239" i="1"/>
  <c r="AZ258" i="1" s="1"/>
  <c r="BA239" i="1"/>
  <c r="BA258" i="1" s="1"/>
  <c r="BB239" i="1"/>
  <c r="BB258" i="1" s="1"/>
  <c r="BC239" i="1"/>
  <c r="BC258" i="1" s="1"/>
  <c r="BD239" i="1"/>
  <c r="BE239" i="1"/>
  <c r="BE258" i="1" s="1"/>
  <c r="BF239" i="1"/>
  <c r="BF258" i="1" s="1"/>
  <c r="BG239" i="1"/>
  <c r="BG258" i="1" s="1"/>
  <c r="BH239" i="1"/>
  <c r="BH258" i="1" s="1"/>
  <c r="BI239" i="1"/>
  <c r="BI258" i="1" s="1"/>
  <c r="BJ239" i="1"/>
  <c r="BJ258" i="1" s="1"/>
  <c r="BK239" i="1"/>
  <c r="BL239" i="1"/>
  <c r="BL258" i="1" s="1"/>
  <c r="BM239" i="1"/>
  <c r="BM258" i="1" s="1"/>
  <c r="BN239" i="1"/>
  <c r="BN258" i="1" s="1"/>
  <c r="BO239" i="1"/>
  <c r="BO258" i="1" s="1"/>
  <c r="BP239" i="1"/>
  <c r="BQ239" i="1"/>
  <c r="BQ258" i="1" s="1"/>
  <c r="BR239" i="1"/>
  <c r="BR258" i="1" s="1"/>
  <c r="BS239" i="1"/>
  <c r="BS258" i="1" s="1"/>
  <c r="BT239" i="1"/>
  <c r="BT258" i="1" s="1"/>
  <c r="BU239" i="1"/>
  <c r="BU258" i="1" s="1"/>
  <c r="BV239" i="1"/>
  <c r="BV258" i="1" s="1"/>
  <c r="BW239" i="1"/>
  <c r="BX239" i="1"/>
  <c r="BX258" i="1" s="1"/>
  <c r="BY239" i="1"/>
  <c r="BY258" i="1" s="1"/>
  <c r="BZ239" i="1"/>
  <c r="BZ258" i="1" s="1"/>
  <c r="CA239" i="1"/>
  <c r="CA258" i="1" s="1"/>
  <c r="CB239" i="1"/>
  <c r="CC239" i="1"/>
  <c r="CC258" i="1" s="1"/>
  <c r="CD239" i="1"/>
  <c r="CD258" i="1" s="1"/>
  <c r="CE239" i="1"/>
  <c r="CE258" i="1" s="1"/>
  <c r="CF239" i="1"/>
  <c r="CF258" i="1" s="1"/>
  <c r="CG239" i="1"/>
  <c r="CG258" i="1" s="1"/>
  <c r="CH239" i="1"/>
  <c r="CH258" i="1" s="1"/>
  <c r="CI239" i="1"/>
  <c r="CJ239" i="1"/>
  <c r="CJ258" i="1" s="1"/>
  <c r="CK239" i="1"/>
  <c r="CK258" i="1" s="1"/>
  <c r="CL239" i="1"/>
  <c r="CL258" i="1" s="1"/>
  <c r="CM239" i="1"/>
  <c r="CM258" i="1" s="1"/>
  <c r="CN239" i="1"/>
  <c r="CO239" i="1"/>
  <c r="CO258" i="1" s="1"/>
  <c r="C239" i="1"/>
  <c r="C258" i="1" s="1"/>
  <c r="E231" i="1"/>
  <c r="L231" i="1"/>
  <c r="Q231" i="1"/>
  <c r="X231" i="1"/>
  <c r="AC231" i="1"/>
  <c r="AJ231" i="1"/>
  <c r="AO231" i="1"/>
  <c r="AV231" i="1"/>
  <c r="BA231" i="1"/>
  <c r="BH231" i="1"/>
  <c r="BM231" i="1"/>
  <c r="BT231" i="1"/>
  <c r="BY231" i="1"/>
  <c r="CF231" i="1"/>
  <c r="CK231" i="1"/>
  <c r="C230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P224" i="1"/>
  <c r="BQ224" i="1"/>
  <c r="BR224" i="1"/>
  <c r="BS224" i="1"/>
  <c r="BT224" i="1"/>
  <c r="BU224" i="1"/>
  <c r="BV224" i="1"/>
  <c r="BW224" i="1"/>
  <c r="BX224" i="1"/>
  <c r="BY224" i="1"/>
  <c r="BZ224" i="1"/>
  <c r="CA224" i="1"/>
  <c r="CB224" i="1"/>
  <c r="CC224" i="1"/>
  <c r="CD224" i="1"/>
  <c r="CE224" i="1"/>
  <c r="CF224" i="1"/>
  <c r="CG224" i="1"/>
  <c r="CH224" i="1"/>
  <c r="CI224" i="1"/>
  <c r="CJ224" i="1"/>
  <c r="CK224" i="1"/>
  <c r="CL224" i="1"/>
  <c r="CM224" i="1"/>
  <c r="CN224" i="1"/>
  <c r="CO224" i="1"/>
  <c r="C224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P216" i="1"/>
  <c r="BQ216" i="1"/>
  <c r="BR216" i="1"/>
  <c r="BS216" i="1"/>
  <c r="BT216" i="1"/>
  <c r="BU216" i="1"/>
  <c r="BV216" i="1"/>
  <c r="BW216" i="1"/>
  <c r="BX216" i="1"/>
  <c r="BY216" i="1"/>
  <c r="BZ216" i="1"/>
  <c r="CA216" i="1"/>
  <c r="CB216" i="1"/>
  <c r="CC216" i="1"/>
  <c r="CD216" i="1"/>
  <c r="CE216" i="1"/>
  <c r="CF216" i="1"/>
  <c r="CG216" i="1"/>
  <c r="CH216" i="1"/>
  <c r="CI216" i="1"/>
  <c r="CJ216" i="1"/>
  <c r="CK216" i="1"/>
  <c r="CL216" i="1"/>
  <c r="CM216" i="1"/>
  <c r="CN216" i="1"/>
  <c r="CO216" i="1"/>
  <c r="C216" i="1"/>
  <c r="D213" i="1"/>
  <c r="E213" i="1"/>
  <c r="F213" i="1"/>
  <c r="F231" i="1" s="1"/>
  <c r="G213" i="1"/>
  <c r="G231" i="1" s="1"/>
  <c r="H213" i="1"/>
  <c r="H231" i="1" s="1"/>
  <c r="I213" i="1"/>
  <c r="J213" i="1"/>
  <c r="J231" i="1" s="1"/>
  <c r="K213" i="1"/>
  <c r="K231" i="1" s="1"/>
  <c r="L213" i="1"/>
  <c r="M213" i="1"/>
  <c r="M231" i="1" s="1"/>
  <c r="N213" i="1"/>
  <c r="N231" i="1" s="1"/>
  <c r="O213" i="1"/>
  <c r="O231" i="1" s="1"/>
  <c r="P213" i="1"/>
  <c r="Q213" i="1"/>
  <c r="R213" i="1"/>
  <c r="R231" i="1" s="1"/>
  <c r="S213" i="1"/>
  <c r="S231" i="1" s="1"/>
  <c r="T213" i="1"/>
  <c r="T231" i="1" s="1"/>
  <c r="U213" i="1"/>
  <c r="V213" i="1"/>
  <c r="V231" i="1" s="1"/>
  <c r="W213" i="1"/>
  <c r="W231" i="1" s="1"/>
  <c r="X213" i="1"/>
  <c r="Y213" i="1"/>
  <c r="Y231" i="1" s="1"/>
  <c r="Z213" i="1"/>
  <c r="Z231" i="1" s="1"/>
  <c r="AA213" i="1"/>
  <c r="AA231" i="1" s="1"/>
  <c r="AB213" i="1"/>
  <c r="AC213" i="1"/>
  <c r="AD213" i="1"/>
  <c r="AD231" i="1" s="1"/>
  <c r="AE213" i="1"/>
  <c r="AE231" i="1" s="1"/>
  <c r="AF213" i="1"/>
  <c r="AF231" i="1" s="1"/>
  <c r="AG213" i="1"/>
  <c r="AH213" i="1"/>
  <c r="AH231" i="1" s="1"/>
  <c r="AI213" i="1"/>
  <c r="AI231" i="1" s="1"/>
  <c r="AJ213" i="1"/>
  <c r="AK213" i="1"/>
  <c r="AK231" i="1" s="1"/>
  <c r="AL213" i="1"/>
  <c r="AL231" i="1" s="1"/>
  <c r="AM213" i="1"/>
  <c r="AM231" i="1" s="1"/>
  <c r="AN213" i="1"/>
  <c r="AO213" i="1"/>
  <c r="AP213" i="1"/>
  <c r="AP231" i="1" s="1"/>
  <c r="AQ213" i="1"/>
  <c r="AQ231" i="1" s="1"/>
  <c r="AR213" i="1"/>
  <c r="AR231" i="1" s="1"/>
  <c r="AS213" i="1"/>
  <c r="AT213" i="1"/>
  <c r="AT231" i="1" s="1"/>
  <c r="AU213" i="1"/>
  <c r="AU231" i="1" s="1"/>
  <c r="AV213" i="1"/>
  <c r="AW213" i="1"/>
  <c r="AW231" i="1" s="1"/>
  <c r="AX213" i="1"/>
  <c r="AX231" i="1" s="1"/>
  <c r="AY213" i="1"/>
  <c r="AY231" i="1" s="1"/>
  <c r="AZ213" i="1"/>
  <c r="BA213" i="1"/>
  <c r="BB213" i="1"/>
  <c r="BB231" i="1" s="1"/>
  <c r="BC213" i="1"/>
  <c r="BC231" i="1" s="1"/>
  <c r="BD213" i="1"/>
  <c r="BD231" i="1" s="1"/>
  <c r="BE213" i="1"/>
  <c r="BF213" i="1"/>
  <c r="BF231" i="1" s="1"/>
  <c r="BG213" i="1"/>
  <c r="BG231" i="1" s="1"/>
  <c r="BH213" i="1"/>
  <c r="BI213" i="1"/>
  <c r="BI231" i="1" s="1"/>
  <c r="BJ213" i="1"/>
  <c r="BJ231" i="1" s="1"/>
  <c r="BK213" i="1"/>
  <c r="BK231" i="1" s="1"/>
  <c r="BL213" i="1"/>
  <c r="BM213" i="1"/>
  <c r="BN213" i="1"/>
  <c r="BN231" i="1" s="1"/>
  <c r="BO213" i="1"/>
  <c r="BO231" i="1" s="1"/>
  <c r="BP213" i="1"/>
  <c r="BP231" i="1" s="1"/>
  <c r="BQ213" i="1"/>
  <c r="BR213" i="1"/>
  <c r="BR231" i="1" s="1"/>
  <c r="BS213" i="1"/>
  <c r="BS231" i="1" s="1"/>
  <c r="BT213" i="1"/>
  <c r="BU213" i="1"/>
  <c r="BU231" i="1" s="1"/>
  <c r="BV213" i="1"/>
  <c r="BV231" i="1" s="1"/>
  <c r="BW213" i="1"/>
  <c r="BW231" i="1" s="1"/>
  <c r="BX213" i="1"/>
  <c r="BY213" i="1"/>
  <c r="BZ213" i="1"/>
  <c r="BZ231" i="1" s="1"/>
  <c r="CA213" i="1"/>
  <c r="CA231" i="1" s="1"/>
  <c r="CB213" i="1"/>
  <c r="CB231" i="1" s="1"/>
  <c r="CC213" i="1"/>
  <c r="CD213" i="1"/>
  <c r="CE213" i="1"/>
  <c r="CE231" i="1" s="1"/>
  <c r="CF213" i="1"/>
  <c r="CG213" i="1"/>
  <c r="CG231" i="1" s="1"/>
  <c r="CH213" i="1"/>
  <c r="CH231" i="1" s="1"/>
  <c r="CI213" i="1"/>
  <c r="CI231" i="1" s="1"/>
  <c r="CJ213" i="1"/>
  <c r="CK213" i="1"/>
  <c r="CL213" i="1"/>
  <c r="CL231" i="1" s="1"/>
  <c r="CM213" i="1"/>
  <c r="CM231" i="1" s="1"/>
  <c r="CN213" i="1"/>
  <c r="CN231" i="1" s="1"/>
  <c r="CO213" i="1"/>
  <c r="C213" i="1"/>
  <c r="C231" i="1" s="1"/>
  <c r="G204" i="1"/>
  <c r="S204" i="1"/>
  <c r="AE204" i="1"/>
  <c r="AQ204" i="1"/>
  <c r="BC204" i="1"/>
  <c r="BO204" i="1"/>
  <c r="CA204" i="1"/>
  <c r="CM204" i="1"/>
  <c r="D203" i="1"/>
  <c r="E203" i="1"/>
  <c r="F203" i="1"/>
  <c r="G203" i="1"/>
  <c r="H203" i="1"/>
  <c r="I203" i="1"/>
  <c r="J203" i="1"/>
  <c r="K203" i="1"/>
  <c r="L203" i="1"/>
  <c r="L204" i="1" s="1"/>
  <c r="M203" i="1"/>
  <c r="N203" i="1"/>
  <c r="O203" i="1"/>
  <c r="P203" i="1"/>
  <c r="Q203" i="1"/>
  <c r="R203" i="1"/>
  <c r="S203" i="1"/>
  <c r="T203" i="1"/>
  <c r="U203" i="1"/>
  <c r="V203" i="1"/>
  <c r="W203" i="1"/>
  <c r="X203" i="1"/>
  <c r="X204" i="1" s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J204" i="1" s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V204" i="1" s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H204" i="1" s="1"/>
  <c r="BI203" i="1"/>
  <c r="BJ203" i="1"/>
  <c r="BK203" i="1"/>
  <c r="BL203" i="1"/>
  <c r="BM203" i="1"/>
  <c r="BN203" i="1"/>
  <c r="BO203" i="1"/>
  <c r="BP203" i="1"/>
  <c r="BQ203" i="1"/>
  <c r="BR203" i="1"/>
  <c r="BS203" i="1"/>
  <c r="BT203" i="1"/>
  <c r="BT204" i="1" s="1"/>
  <c r="BU203" i="1"/>
  <c r="BV203" i="1"/>
  <c r="BW203" i="1"/>
  <c r="BX203" i="1"/>
  <c r="BY203" i="1"/>
  <c r="BZ203" i="1"/>
  <c r="CA203" i="1"/>
  <c r="CB203" i="1"/>
  <c r="CC203" i="1"/>
  <c r="CD203" i="1"/>
  <c r="CE203" i="1"/>
  <c r="CF203" i="1"/>
  <c r="CF204" i="1" s="1"/>
  <c r="CG203" i="1"/>
  <c r="CH203" i="1"/>
  <c r="CI203" i="1"/>
  <c r="CJ203" i="1"/>
  <c r="CK203" i="1"/>
  <c r="CL203" i="1"/>
  <c r="CM203" i="1"/>
  <c r="CN203" i="1"/>
  <c r="CO203" i="1"/>
  <c r="C203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BH195" i="1"/>
  <c r="BI195" i="1"/>
  <c r="BJ195" i="1"/>
  <c r="BK195" i="1"/>
  <c r="BL195" i="1"/>
  <c r="BM195" i="1"/>
  <c r="BN195" i="1"/>
  <c r="BO195" i="1"/>
  <c r="BP195" i="1"/>
  <c r="BQ195" i="1"/>
  <c r="BR195" i="1"/>
  <c r="BS195" i="1"/>
  <c r="BT195" i="1"/>
  <c r="BU195" i="1"/>
  <c r="BV195" i="1"/>
  <c r="BW195" i="1"/>
  <c r="BX195" i="1"/>
  <c r="BY195" i="1"/>
  <c r="BZ195" i="1"/>
  <c r="CA195" i="1"/>
  <c r="CB195" i="1"/>
  <c r="CC195" i="1"/>
  <c r="CD195" i="1"/>
  <c r="CE195" i="1"/>
  <c r="CF195" i="1"/>
  <c r="CG195" i="1"/>
  <c r="CH195" i="1"/>
  <c r="CI195" i="1"/>
  <c r="CJ195" i="1"/>
  <c r="CK195" i="1"/>
  <c r="CL195" i="1"/>
  <c r="CM195" i="1"/>
  <c r="CN195" i="1"/>
  <c r="CO195" i="1"/>
  <c r="C195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CB186" i="1"/>
  <c r="CC186" i="1"/>
  <c r="CD186" i="1"/>
  <c r="CE186" i="1"/>
  <c r="CF186" i="1"/>
  <c r="CG186" i="1"/>
  <c r="CH186" i="1"/>
  <c r="CI186" i="1"/>
  <c r="CJ186" i="1"/>
  <c r="CK186" i="1"/>
  <c r="CL186" i="1"/>
  <c r="CM186" i="1"/>
  <c r="CN186" i="1"/>
  <c r="CO186" i="1"/>
  <c r="C186" i="1"/>
  <c r="D183" i="1"/>
  <c r="D204" i="1" s="1"/>
  <c r="E183" i="1"/>
  <c r="F183" i="1"/>
  <c r="F204" i="1" s="1"/>
  <c r="G183" i="1"/>
  <c r="H183" i="1"/>
  <c r="H204" i="1" s="1"/>
  <c r="I183" i="1"/>
  <c r="I204" i="1" s="1"/>
  <c r="J183" i="1"/>
  <c r="K183" i="1"/>
  <c r="K204" i="1" s="1"/>
  <c r="L183" i="1"/>
  <c r="M183" i="1"/>
  <c r="M204" i="1" s="1"/>
  <c r="N183" i="1"/>
  <c r="N204" i="1" s="1"/>
  <c r="O183" i="1"/>
  <c r="O204" i="1" s="1"/>
  <c r="P183" i="1"/>
  <c r="P204" i="1" s="1"/>
  <c r="Q183" i="1"/>
  <c r="R183" i="1"/>
  <c r="R204" i="1" s="1"/>
  <c r="S183" i="1"/>
  <c r="T183" i="1"/>
  <c r="T204" i="1" s="1"/>
  <c r="U183" i="1"/>
  <c r="U204" i="1" s="1"/>
  <c r="V183" i="1"/>
  <c r="W183" i="1"/>
  <c r="W204" i="1" s="1"/>
  <c r="X183" i="1"/>
  <c r="Y183" i="1"/>
  <c r="Y204" i="1" s="1"/>
  <c r="Z183" i="1"/>
  <c r="Z204" i="1" s="1"/>
  <c r="AA183" i="1"/>
  <c r="AA204" i="1" s="1"/>
  <c r="AB183" i="1"/>
  <c r="AB204" i="1" s="1"/>
  <c r="AC183" i="1"/>
  <c r="AD183" i="1"/>
  <c r="AD204" i="1" s="1"/>
  <c r="AE183" i="1"/>
  <c r="AF183" i="1"/>
  <c r="AF204" i="1" s="1"/>
  <c r="AG183" i="1"/>
  <c r="AG204" i="1" s="1"/>
  <c r="AH183" i="1"/>
  <c r="AI183" i="1"/>
  <c r="AI204" i="1" s="1"/>
  <c r="AJ183" i="1"/>
  <c r="AK183" i="1"/>
  <c r="AK204" i="1" s="1"/>
  <c r="AL183" i="1"/>
  <c r="AL204" i="1" s="1"/>
  <c r="AM183" i="1"/>
  <c r="AM204" i="1" s="1"/>
  <c r="AN183" i="1"/>
  <c r="AN204" i="1" s="1"/>
  <c r="AO183" i="1"/>
  <c r="AP183" i="1"/>
  <c r="AP204" i="1" s="1"/>
  <c r="AQ183" i="1"/>
  <c r="AR183" i="1"/>
  <c r="AR204" i="1" s="1"/>
  <c r="AS183" i="1"/>
  <c r="AS204" i="1" s="1"/>
  <c r="AT183" i="1"/>
  <c r="AU183" i="1"/>
  <c r="AU204" i="1" s="1"/>
  <c r="AV183" i="1"/>
  <c r="AW183" i="1"/>
  <c r="AW204" i="1" s="1"/>
  <c r="AX183" i="1"/>
  <c r="AX204" i="1" s="1"/>
  <c r="AY183" i="1"/>
  <c r="AY204" i="1" s="1"/>
  <c r="AZ183" i="1"/>
  <c r="AZ204" i="1" s="1"/>
  <c r="BA183" i="1"/>
  <c r="BB183" i="1"/>
  <c r="BB204" i="1" s="1"/>
  <c r="BC183" i="1"/>
  <c r="BD183" i="1"/>
  <c r="BD204" i="1" s="1"/>
  <c r="BE183" i="1"/>
  <c r="BE204" i="1" s="1"/>
  <c r="BF183" i="1"/>
  <c r="BG183" i="1"/>
  <c r="BG204" i="1" s="1"/>
  <c r="BH183" i="1"/>
  <c r="BI183" i="1"/>
  <c r="BI204" i="1" s="1"/>
  <c r="BJ183" i="1"/>
  <c r="BJ204" i="1" s="1"/>
  <c r="BK183" i="1"/>
  <c r="BK204" i="1" s="1"/>
  <c r="BL183" i="1"/>
  <c r="BL204" i="1" s="1"/>
  <c r="BM183" i="1"/>
  <c r="BN183" i="1"/>
  <c r="BN204" i="1" s="1"/>
  <c r="BO183" i="1"/>
  <c r="BP183" i="1"/>
  <c r="BP204" i="1" s="1"/>
  <c r="BQ183" i="1"/>
  <c r="BQ204" i="1" s="1"/>
  <c r="BR183" i="1"/>
  <c r="BS183" i="1"/>
  <c r="BS204" i="1" s="1"/>
  <c r="BT183" i="1"/>
  <c r="BU183" i="1"/>
  <c r="BU204" i="1" s="1"/>
  <c r="BV183" i="1"/>
  <c r="BV204" i="1" s="1"/>
  <c r="BW183" i="1"/>
  <c r="BW204" i="1" s="1"/>
  <c r="BX183" i="1"/>
  <c r="BX204" i="1" s="1"/>
  <c r="BY183" i="1"/>
  <c r="BZ183" i="1"/>
  <c r="BZ204" i="1" s="1"/>
  <c r="CA183" i="1"/>
  <c r="CB183" i="1"/>
  <c r="CB204" i="1" s="1"/>
  <c r="CC183" i="1"/>
  <c r="CC204" i="1" s="1"/>
  <c r="CD183" i="1"/>
  <c r="CE183" i="1"/>
  <c r="CE204" i="1" s="1"/>
  <c r="CF183" i="1"/>
  <c r="CG183" i="1"/>
  <c r="CG204" i="1" s="1"/>
  <c r="CH183" i="1"/>
  <c r="CH204" i="1" s="1"/>
  <c r="CI183" i="1"/>
  <c r="CI204" i="1" s="1"/>
  <c r="CJ183" i="1"/>
  <c r="CJ204" i="1" s="1"/>
  <c r="CK183" i="1"/>
  <c r="CL183" i="1"/>
  <c r="CL204" i="1" s="1"/>
  <c r="CM183" i="1"/>
  <c r="CN183" i="1"/>
  <c r="CN204" i="1" s="1"/>
  <c r="CO183" i="1"/>
  <c r="CO204" i="1" s="1"/>
  <c r="C183" i="1"/>
  <c r="H173" i="1"/>
  <c r="T173" i="1"/>
  <c r="AF173" i="1"/>
  <c r="AR173" i="1"/>
  <c r="BD173" i="1"/>
  <c r="BP173" i="1"/>
  <c r="CB173" i="1"/>
  <c r="CN173" i="1"/>
  <c r="D172" i="1"/>
  <c r="E172" i="1"/>
  <c r="F172" i="1"/>
  <c r="G172" i="1"/>
  <c r="H172" i="1"/>
  <c r="I172" i="1"/>
  <c r="J172" i="1"/>
  <c r="K172" i="1"/>
  <c r="L172" i="1"/>
  <c r="M172" i="1"/>
  <c r="M173" i="1" s="1"/>
  <c r="N172" i="1"/>
  <c r="O172" i="1"/>
  <c r="P172" i="1"/>
  <c r="Q172" i="1"/>
  <c r="R172" i="1"/>
  <c r="S172" i="1"/>
  <c r="T172" i="1"/>
  <c r="U172" i="1"/>
  <c r="V172" i="1"/>
  <c r="W172" i="1"/>
  <c r="X172" i="1"/>
  <c r="Y172" i="1"/>
  <c r="Y173" i="1" s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K173" i="1" s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W173" i="1" s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I173" i="1" s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U173" i="1" s="1"/>
  <c r="BV172" i="1"/>
  <c r="BW172" i="1"/>
  <c r="BX172" i="1"/>
  <c r="BY172" i="1"/>
  <c r="BZ172" i="1"/>
  <c r="CA172" i="1"/>
  <c r="CB172" i="1"/>
  <c r="CC172" i="1"/>
  <c r="CD172" i="1"/>
  <c r="CE172" i="1"/>
  <c r="CF172" i="1"/>
  <c r="CG172" i="1"/>
  <c r="CG173" i="1" s="1"/>
  <c r="CH172" i="1"/>
  <c r="CI172" i="1"/>
  <c r="CJ172" i="1"/>
  <c r="CK172" i="1"/>
  <c r="CL172" i="1"/>
  <c r="CM172" i="1"/>
  <c r="CN172" i="1"/>
  <c r="CO172" i="1"/>
  <c r="C172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CE165" i="1"/>
  <c r="CF165" i="1"/>
  <c r="CG165" i="1"/>
  <c r="CH165" i="1"/>
  <c r="CI165" i="1"/>
  <c r="CJ165" i="1"/>
  <c r="CK165" i="1"/>
  <c r="CL165" i="1"/>
  <c r="CM165" i="1"/>
  <c r="CN165" i="1"/>
  <c r="CO165" i="1"/>
  <c r="C165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CB158" i="1"/>
  <c r="CC158" i="1"/>
  <c r="CD158" i="1"/>
  <c r="CE158" i="1"/>
  <c r="CF158" i="1"/>
  <c r="CG158" i="1"/>
  <c r="CH158" i="1"/>
  <c r="CI158" i="1"/>
  <c r="CJ158" i="1"/>
  <c r="CK158" i="1"/>
  <c r="CL158" i="1"/>
  <c r="CM158" i="1"/>
  <c r="CN158" i="1"/>
  <c r="CO158" i="1"/>
  <c r="C158" i="1"/>
  <c r="D155" i="1"/>
  <c r="D173" i="1" s="1"/>
  <c r="E155" i="1"/>
  <c r="E173" i="1" s="1"/>
  <c r="F155" i="1"/>
  <c r="F173" i="1" s="1"/>
  <c r="G155" i="1"/>
  <c r="G173" i="1" s="1"/>
  <c r="H155" i="1"/>
  <c r="I155" i="1"/>
  <c r="I173" i="1" s="1"/>
  <c r="J155" i="1"/>
  <c r="J173" i="1" s="1"/>
  <c r="K155" i="1"/>
  <c r="K173" i="1" s="1"/>
  <c r="L155" i="1"/>
  <c r="L173" i="1" s="1"/>
  <c r="M155" i="1"/>
  <c r="N155" i="1"/>
  <c r="N173" i="1" s="1"/>
  <c r="O155" i="1"/>
  <c r="O173" i="1" s="1"/>
  <c r="P155" i="1"/>
  <c r="P173" i="1" s="1"/>
  <c r="Q155" i="1"/>
  <c r="Q173" i="1" s="1"/>
  <c r="R155" i="1"/>
  <c r="R173" i="1" s="1"/>
  <c r="S155" i="1"/>
  <c r="S173" i="1" s="1"/>
  <c r="T155" i="1"/>
  <c r="U155" i="1"/>
  <c r="U173" i="1" s="1"/>
  <c r="V155" i="1"/>
  <c r="V173" i="1" s="1"/>
  <c r="W155" i="1"/>
  <c r="W173" i="1" s="1"/>
  <c r="X155" i="1"/>
  <c r="X173" i="1" s="1"/>
  <c r="Y155" i="1"/>
  <c r="Z155" i="1"/>
  <c r="Z173" i="1" s="1"/>
  <c r="AA155" i="1"/>
  <c r="AA173" i="1" s="1"/>
  <c r="AB155" i="1"/>
  <c r="AB173" i="1" s="1"/>
  <c r="AC155" i="1"/>
  <c r="AC173" i="1" s="1"/>
  <c r="AD155" i="1"/>
  <c r="AD173" i="1" s="1"/>
  <c r="AE155" i="1"/>
  <c r="AE173" i="1" s="1"/>
  <c r="AF155" i="1"/>
  <c r="AG155" i="1"/>
  <c r="AG173" i="1" s="1"/>
  <c r="AH155" i="1"/>
  <c r="AH173" i="1" s="1"/>
  <c r="AI155" i="1"/>
  <c r="AI173" i="1" s="1"/>
  <c r="AJ155" i="1"/>
  <c r="AJ173" i="1" s="1"/>
  <c r="AK155" i="1"/>
  <c r="AL155" i="1"/>
  <c r="AL173" i="1" s="1"/>
  <c r="AM155" i="1"/>
  <c r="AM173" i="1" s="1"/>
  <c r="AN155" i="1"/>
  <c r="AN173" i="1" s="1"/>
  <c r="AO155" i="1"/>
  <c r="AO173" i="1" s="1"/>
  <c r="AP155" i="1"/>
  <c r="AP173" i="1" s="1"/>
  <c r="AQ155" i="1"/>
  <c r="AQ173" i="1" s="1"/>
  <c r="AR155" i="1"/>
  <c r="AS155" i="1"/>
  <c r="AS173" i="1" s="1"/>
  <c r="AT155" i="1"/>
  <c r="AT173" i="1" s="1"/>
  <c r="AU155" i="1"/>
  <c r="AU173" i="1" s="1"/>
  <c r="AV155" i="1"/>
  <c r="AV173" i="1" s="1"/>
  <c r="AW155" i="1"/>
  <c r="AX155" i="1"/>
  <c r="AX173" i="1" s="1"/>
  <c r="AY155" i="1"/>
  <c r="AY173" i="1" s="1"/>
  <c r="AZ155" i="1"/>
  <c r="AZ173" i="1" s="1"/>
  <c r="BA155" i="1"/>
  <c r="BA173" i="1" s="1"/>
  <c r="BB155" i="1"/>
  <c r="BB173" i="1" s="1"/>
  <c r="BC155" i="1"/>
  <c r="BC173" i="1" s="1"/>
  <c r="BD155" i="1"/>
  <c r="BE155" i="1"/>
  <c r="BE173" i="1" s="1"/>
  <c r="BF155" i="1"/>
  <c r="BF173" i="1" s="1"/>
  <c r="BG155" i="1"/>
  <c r="BG173" i="1" s="1"/>
  <c r="BH155" i="1"/>
  <c r="BH173" i="1" s="1"/>
  <c r="BI155" i="1"/>
  <c r="BJ155" i="1"/>
  <c r="BJ173" i="1" s="1"/>
  <c r="BK155" i="1"/>
  <c r="BK173" i="1" s="1"/>
  <c r="BL155" i="1"/>
  <c r="BL173" i="1" s="1"/>
  <c r="BM155" i="1"/>
  <c r="BM173" i="1" s="1"/>
  <c r="BN155" i="1"/>
  <c r="BN173" i="1" s="1"/>
  <c r="BO155" i="1"/>
  <c r="BO173" i="1" s="1"/>
  <c r="BP155" i="1"/>
  <c r="BQ155" i="1"/>
  <c r="BQ173" i="1" s="1"/>
  <c r="BR155" i="1"/>
  <c r="BR173" i="1" s="1"/>
  <c r="BS155" i="1"/>
  <c r="BS173" i="1" s="1"/>
  <c r="BT155" i="1"/>
  <c r="BT173" i="1" s="1"/>
  <c r="BU155" i="1"/>
  <c r="BV155" i="1"/>
  <c r="BV173" i="1" s="1"/>
  <c r="BW155" i="1"/>
  <c r="BW173" i="1" s="1"/>
  <c r="BX155" i="1"/>
  <c r="BX173" i="1" s="1"/>
  <c r="BY155" i="1"/>
  <c r="BY173" i="1" s="1"/>
  <c r="BZ155" i="1"/>
  <c r="BZ173" i="1" s="1"/>
  <c r="CA155" i="1"/>
  <c r="CA173" i="1" s="1"/>
  <c r="CB155" i="1"/>
  <c r="CC155" i="1"/>
  <c r="CC173" i="1" s="1"/>
  <c r="CD155" i="1"/>
  <c r="CD173" i="1" s="1"/>
  <c r="CE155" i="1"/>
  <c r="CE173" i="1" s="1"/>
  <c r="CF155" i="1"/>
  <c r="CF173" i="1" s="1"/>
  <c r="CG155" i="1"/>
  <c r="CH155" i="1"/>
  <c r="CH173" i="1" s="1"/>
  <c r="CI155" i="1"/>
  <c r="CI173" i="1" s="1"/>
  <c r="CJ155" i="1"/>
  <c r="CJ173" i="1" s="1"/>
  <c r="CK155" i="1"/>
  <c r="CK173" i="1" s="1"/>
  <c r="CL155" i="1"/>
  <c r="CL173" i="1" s="1"/>
  <c r="CM155" i="1"/>
  <c r="CM173" i="1" s="1"/>
  <c r="CN155" i="1"/>
  <c r="CO155" i="1"/>
  <c r="CO173" i="1" s="1"/>
  <c r="C155" i="1"/>
  <c r="C173" i="1" s="1"/>
  <c r="I147" i="1"/>
  <c r="U147" i="1"/>
  <c r="AG147" i="1"/>
  <c r="AS147" i="1"/>
  <c r="BE147" i="1"/>
  <c r="BQ147" i="1"/>
  <c r="CC147" i="1"/>
  <c r="CO147" i="1"/>
  <c r="D146" i="1"/>
  <c r="E146" i="1"/>
  <c r="F146" i="1"/>
  <c r="G146" i="1"/>
  <c r="H146" i="1"/>
  <c r="I146" i="1"/>
  <c r="J146" i="1"/>
  <c r="K146" i="1"/>
  <c r="L146" i="1"/>
  <c r="M146" i="1"/>
  <c r="N146" i="1"/>
  <c r="N147" i="1" s="1"/>
  <c r="O146" i="1"/>
  <c r="P146" i="1"/>
  <c r="Q146" i="1"/>
  <c r="R146" i="1"/>
  <c r="S146" i="1"/>
  <c r="T146" i="1"/>
  <c r="U146" i="1"/>
  <c r="V146" i="1"/>
  <c r="W146" i="1"/>
  <c r="X146" i="1"/>
  <c r="Y146" i="1"/>
  <c r="Z146" i="1"/>
  <c r="Z147" i="1" s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L147" i="1" s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X147" i="1" s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CB146" i="1"/>
  <c r="CC146" i="1"/>
  <c r="CD146" i="1"/>
  <c r="CE146" i="1"/>
  <c r="CF146" i="1"/>
  <c r="CG146" i="1"/>
  <c r="CH146" i="1"/>
  <c r="CI146" i="1"/>
  <c r="CJ146" i="1"/>
  <c r="CK146" i="1"/>
  <c r="CL146" i="1"/>
  <c r="CM146" i="1"/>
  <c r="CN146" i="1"/>
  <c r="CO146" i="1"/>
  <c r="C146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CE139" i="1"/>
  <c r="CF139" i="1"/>
  <c r="CG139" i="1"/>
  <c r="CH139" i="1"/>
  <c r="CI139" i="1"/>
  <c r="CJ139" i="1"/>
  <c r="CK139" i="1"/>
  <c r="CL139" i="1"/>
  <c r="CM139" i="1"/>
  <c r="CN139" i="1"/>
  <c r="CO139" i="1"/>
  <c r="C139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CE130" i="1"/>
  <c r="CF130" i="1"/>
  <c r="CG130" i="1"/>
  <c r="CH130" i="1"/>
  <c r="CI130" i="1"/>
  <c r="CJ130" i="1"/>
  <c r="CK130" i="1"/>
  <c r="CL130" i="1"/>
  <c r="CM130" i="1"/>
  <c r="CN130" i="1"/>
  <c r="CO130" i="1"/>
  <c r="C130" i="1"/>
  <c r="D127" i="1"/>
  <c r="D147" i="1" s="1"/>
  <c r="E127" i="1"/>
  <c r="E147" i="1" s="1"/>
  <c r="F127" i="1"/>
  <c r="F147" i="1" s="1"/>
  <c r="G127" i="1"/>
  <c r="H127" i="1"/>
  <c r="H147" i="1" s="1"/>
  <c r="I127" i="1"/>
  <c r="J127" i="1"/>
  <c r="J147" i="1" s="1"/>
  <c r="K127" i="1"/>
  <c r="K147" i="1" s="1"/>
  <c r="L127" i="1"/>
  <c r="L147" i="1" s="1"/>
  <c r="M127" i="1"/>
  <c r="M147" i="1" s="1"/>
  <c r="N127" i="1"/>
  <c r="O127" i="1"/>
  <c r="O147" i="1" s="1"/>
  <c r="P127" i="1"/>
  <c r="P147" i="1" s="1"/>
  <c r="Q127" i="1"/>
  <c r="Q147" i="1" s="1"/>
  <c r="R127" i="1"/>
  <c r="R147" i="1" s="1"/>
  <c r="S127" i="1"/>
  <c r="T127" i="1"/>
  <c r="T147" i="1" s="1"/>
  <c r="U127" i="1"/>
  <c r="V127" i="1"/>
  <c r="V147" i="1" s="1"/>
  <c r="W127" i="1"/>
  <c r="W147" i="1" s="1"/>
  <c r="X127" i="1"/>
  <c r="X147" i="1" s="1"/>
  <c r="Y127" i="1"/>
  <c r="Y147" i="1" s="1"/>
  <c r="Z127" i="1"/>
  <c r="AA127" i="1"/>
  <c r="AA147" i="1" s="1"/>
  <c r="AB127" i="1"/>
  <c r="AB147" i="1" s="1"/>
  <c r="AC127" i="1"/>
  <c r="AC147" i="1" s="1"/>
  <c r="AD127" i="1"/>
  <c r="AD147" i="1" s="1"/>
  <c r="AE127" i="1"/>
  <c r="AF127" i="1"/>
  <c r="AF147" i="1" s="1"/>
  <c r="AG127" i="1"/>
  <c r="AH127" i="1"/>
  <c r="AH147" i="1" s="1"/>
  <c r="AI127" i="1"/>
  <c r="AI147" i="1" s="1"/>
  <c r="AJ127" i="1"/>
  <c r="AJ147" i="1" s="1"/>
  <c r="AK127" i="1"/>
  <c r="AK147" i="1" s="1"/>
  <c r="AL127" i="1"/>
  <c r="AM127" i="1"/>
  <c r="AM147" i="1" s="1"/>
  <c r="AN127" i="1"/>
  <c r="AN147" i="1" s="1"/>
  <c r="AO127" i="1"/>
  <c r="AO147" i="1" s="1"/>
  <c r="AP127" i="1"/>
  <c r="AP147" i="1" s="1"/>
  <c r="AQ127" i="1"/>
  <c r="AR127" i="1"/>
  <c r="AR147" i="1" s="1"/>
  <c r="AS127" i="1"/>
  <c r="AT127" i="1"/>
  <c r="AT147" i="1" s="1"/>
  <c r="AU127" i="1"/>
  <c r="AU147" i="1" s="1"/>
  <c r="AV127" i="1"/>
  <c r="AV147" i="1" s="1"/>
  <c r="AW127" i="1"/>
  <c r="AW147" i="1" s="1"/>
  <c r="AX127" i="1"/>
  <c r="AY127" i="1"/>
  <c r="AY147" i="1" s="1"/>
  <c r="AZ127" i="1"/>
  <c r="AZ147" i="1" s="1"/>
  <c r="BA127" i="1"/>
  <c r="BA147" i="1" s="1"/>
  <c r="BB127" i="1"/>
  <c r="BB147" i="1" s="1"/>
  <c r="BC127" i="1"/>
  <c r="BD127" i="1"/>
  <c r="BD147" i="1" s="1"/>
  <c r="BE127" i="1"/>
  <c r="BF127" i="1"/>
  <c r="BF147" i="1" s="1"/>
  <c r="BG127" i="1"/>
  <c r="BG147" i="1" s="1"/>
  <c r="BH127" i="1"/>
  <c r="BH147" i="1" s="1"/>
  <c r="BI127" i="1"/>
  <c r="BI147" i="1" s="1"/>
  <c r="BJ127" i="1"/>
  <c r="BJ147" i="1" s="1"/>
  <c r="BK127" i="1"/>
  <c r="BK147" i="1" s="1"/>
  <c r="BL127" i="1"/>
  <c r="BL147" i="1" s="1"/>
  <c r="BM127" i="1"/>
  <c r="BM147" i="1" s="1"/>
  <c r="BN127" i="1"/>
  <c r="BN147" i="1" s="1"/>
  <c r="BO127" i="1"/>
  <c r="BP127" i="1"/>
  <c r="BP147" i="1" s="1"/>
  <c r="BQ127" i="1"/>
  <c r="BR127" i="1"/>
  <c r="BR147" i="1" s="1"/>
  <c r="BS127" i="1"/>
  <c r="BS147" i="1" s="1"/>
  <c r="BT127" i="1"/>
  <c r="BT147" i="1" s="1"/>
  <c r="BU127" i="1"/>
  <c r="BU147" i="1" s="1"/>
  <c r="BV127" i="1"/>
  <c r="BV147" i="1" s="1"/>
  <c r="BW127" i="1"/>
  <c r="BW147" i="1" s="1"/>
  <c r="BX127" i="1"/>
  <c r="BX147" i="1" s="1"/>
  <c r="BY127" i="1"/>
  <c r="BY147" i="1" s="1"/>
  <c r="BZ127" i="1"/>
  <c r="BZ147" i="1" s="1"/>
  <c r="CA127" i="1"/>
  <c r="CB127" i="1"/>
  <c r="CB147" i="1" s="1"/>
  <c r="CC127" i="1"/>
  <c r="CD127" i="1"/>
  <c r="CD147" i="1" s="1"/>
  <c r="CE127" i="1"/>
  <c r="CE147" i="1" s="1"/>
  <c r="CF127" i="1"/>
  <c r="CF147" i="1" s="1"/>
  <c r="CG127" i="1"/>
  <c r="CG147" i="1" s="1"/>
  <c r="CH127" i="1"/>
  <c r="CH147" i="1" s="1"/>
  <c r="CI127" i="1"/>
  <c r="CI147" i="1" s="1"/>
  <c r="CJ127" i="1"/>
  <c r="CJ147" i="1" s="1"/>
  <c r="CK127" i="1"/>
  <c r="CK147" i="1" s="1"/>
  <c r="CL127" i="1"/>
  <c r="CL147" i="1" s="1"/>
  <c r="CM127" i="1"/>
  <c r="CN127" i="1"/>
  <c r="CN147" i="1" s="1"/>
  <c r="CO127" i="1"/>
  <c r="C127" i="1"/>
  <c r="C147" i="1" s="1"/>
  <c r="J120" i="1"/>
  <c r="V120" i="1"/>
  <c r="AH120" i="1"/>
  <c r="AT120" i="1"/>
  <c r="BF120" i="1"/>
  <c r="BR120" i="1"/>
  <c r="CD120" i="1"/>
  <c r="C120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CE119" i="1"/>
  <c r="CF119" i="1"/>
  <c r="CG119" i="1"/>
  <c r="CH119" i="1"/>
  <c r="CI119" i="1"/>
  <c r="CJ119" i="1"/>
  <c r="CK119" i="1"/>
  <c r="CL119" i="1"/>
  <c r="CM119" i="1"/>
  <c r="CN119" i="1"/>
  <c r="CO119" i="1"/>
  <c r="C119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112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CB104" i="1"/>
  <c r="CC104" i="1"/>
  <c r="CD104" i="1"/>
  <c r="CE104" i="1"/>
  <c r="CF104" i="1"/>
  <c r="CG104" i="1"/>
  <c r="CH104" i="1"/>
  <c r="CI104" i="1"/>
  <c r="CJ104" i="1"/>
  <c r="CK104" i="1"/>
  <c r="CL104" i="1"/>
  <c r="CM104" i="1"/>
  <c r="CN104" i="1"/>
  <c r="CO104" i="1"/>
  <c r="C104" i="1"/>
  <c r="D101" i="1"/>
  <c r="D120" i="1" s="1"/>
  <c r="E101" i="1"/>
  <c r="E120" i="1" s="1"/>
  <c r="F101" i="1"/>
  <c r="F120" i="1" s="1"/>
  <c r="G101" i="1"/>
  <c r="G120" i="1" s="1"/>
  <c r="H101" i="1"/>
  <c r="I101" i="1"/>
  <c r="I120" i="1" s="1"/>
  <c r="J101" i="1"/>
  <c r="K101" i="1"/>
  <c r="K120" i="1" s="1"/>
  <c r="L101" i="1"/>
  <c r="L120" i="1" s="1"/>
  <c r="M101" i="1"/>
  <c r="N101" i="1"/>
  <c r="N120" i="1" s="1"/>
  <c r="O101" i="1"/>
  <c r="O120" i="1" s="1"/>
  <c r="P101" i="1"/>
  <c r="P120" i="1" s="1"/>
  <c r="Q101" i="1"/>
  <c r="Q120" i="1" s="1"/>
  <c r="R101" i="1"/>
  <c r="R120" i="1" s="1"/>
  <c r="S101" i="1"/>
  <c r="S120" i="1" s="1"/>
  <c r="T101" i="1"/>
  <c r="U101" i="1"/>
  <c r="U120" i="1" s="1"/>
  <c r="V101" i="1"/>
  <c r="W101" i="1"/>
  <c r="W120" i="1" s="1"/>
  <c r="X101" i="1"/>
  <c r="X120" i="1" s="1"/>
  <c r="Y101" i="1"/>
  <c r="Z101" i="1"/>
  <c r="Z120" i="1" s="1"/>
  <c r="AA101" i="1"/>
  <c r="AA120" i="1" s="1"/>
  <c r="AB101" i="1"/>
  <c r="AB120" i="1" s="1"/>
  <c r="AC101" i="1"/>
  <c r="AC120" i="1" s="1"/>
  <c r="AD101" i="1"/>
  <c r="AD120" i="1" s="1"/>
  <c r="AE101" i="1"/>
  <c r="AE120" i="1" s="1"/>
  <c r="AF101" i="1"/>
  <c r="AG101" i="1"/>
  <c r="AG120" i="1" s="1"/>
  <c r="AH101" i="1"/>
  <c r="AI101" i="1"/>
  <c r="AI120" i="1" s="1"/>
  <c r="AJ101" i="1"/>
  <c r="AJ120" i="1" s="1"/>
  <c r="AK101" i="1"/>
  <c r="AL101" i="1"/>
  <c r="AL120" i="1" s="1"/>
  <c r="AM101" i="1"/>
  <c r="AM120" i="1" s="1"/>
  <c r="AN101" i="1"/>
  <c r="AN120" i="1" s="1"/>
  <c r="AO101" i="1"/>
  <c r="AO120" i="1" s="1"/>
  <c r="AP101" i="1"/>
  <c r="AP120" i="1" s="1"/>
  <c r="AQ101" i="1"/>
  <c r="AQ120" i="1" s="1"/>
  <c r="AR101" i="1"/>
  <c r="AS101" i="1"/>
  <c r="AS120" i="1" s="1"/>
  <c r="AT101" i="1"/>
  <c r="AU101" i="1"/>
  <c r="AU120" i="1" s="1"/>
  <c r="AV101" i="1"/>
  <c r="AV120" i="1" s="1"/>
  <c r="AW101" i="1"/>
  <c r="AX101" i="1"/>
  <c r="AX120" i="1" s="1"/>
  <c r="AY101" i="1"/>
  <c r="AY120" i="1" s="1"/>
  <c r="AZ101" i="1"/>
  <c r="AZ120" i="1" s="1"/>
  <c r="BA101" i="1"/>
  <c r="BA120" i="1" s="1"/>
  <c r="BB101" i="1"/>
  <c r="BB120" i="1" s="1"/>
  <c r="BC101" i="1"/>
  <c r="BC120" i="1" s="1"/>
  <c r="BD101" i="1"/>
  <c r="BE101" i="1"/>
  <c r="BE120" i="1" s="1"/>
  <c r="BF101" i="1"/>
  <c r="BG101" i="1"/>
  <c r="BG120" i="1" s="1"/>
  <c r="BH101" i="1"/>
  <c r="BH120" i="1" s="1"/>
  <c r="BI101" i="1"/>
  <c r="BJ101" i="1"/>
  <c r="BJ120" i="1" s="1"/>
  <c r="BK101" i="1"/>
  <c r="BK120" i="1" s="1"/>
  <c r="BL101" i="1"/>
  <c r="BL120" i="1" s="1"/>
  <c r="BM101" i="1"/>
  <c r="BM120" i="1" s="1"/>
  <c r="BN101" i="1"/>
  <c r="BN120" i="1" s="1"/>
  <c r="BO101" i="1"/>
  <c r="BO120" i="1" s="1"/>
  <c r="BP101" i="1"/>
  <c r="BQ101" i="1"/>
  <c r="BQ120" i="1" s="1"/>
  <c r="BR101" i="1"/>
  <c r="BS101" i="1"/>
  <c r="BS120" i="1" s="1"/>
  <c r="BT101" i="1"/>
  <c r="BT120" i="1" s="1"/>
  <c r="BU101" i="1"/>
  <c r="BV101" i="1"/>
  <c r="BV120" i="1" s="1"/>
  <c r="BW101" i="1"/>
  <c r="BW120" i="1" s="1"/>
  <c r="BX101" i="1"/>
  <c r="BX120" i="1" s="1"/>
  <c r="BY101" i="1"/>
  <c r="BY120" i="1" s="1"/>
  <c r="BZ101" i="1"/>
  <c r="BZ120" i="1" s="1"/>
  <c r="CA101" i="1"/>
  <c r="CA120" i="1" s="1"/>
  <c r="CB101" i="1"/>
  <c r="CC101" i="1"/>
  <c r="CC120" i="1" s="1"/>
  <c r="CD101" i="1"/>
  <c r="CE101" i="1"/>
  <c r="CE120" i="1" s="1"/>
  <c r="CF101" i="1"/>
  <c r="CF120" i="1" s="1"/>
  <c r="CG101" i="1"/>
  <c r="CH101" i="1"/>
  <c r="CH120" i="1" s="1"/>
  <c r="CI101" i="1"/>
  <c r="CI120" i="1" s="1"/>
  <c r="CJ101" i="1"/>
  <c r="CJ120" i="1" s="1"/>
  <c r="CK101" i="1"/>
  <c r="CK120" i="1" s="1"/>
  <c r="CL101" i="1"/>
  <c r="CL120" i="1" s="1"/>
  <c r="CM101" i="1"/>
  <c r="CM120" i="1" s="1"/>
  <c r="CN101" i="1"/>
  <c r="CO101" i="1"/>
  <c r="CO120" i="1" s="1"/>
  <c r="C101" i="1"/>
  <c r="K92" i="1"/>
  <c r="W92" i="1"/>
  <c r="AI92" i="1"/>
  <c r="AU92" i="1"/>
  <c r="BG92" i="1"/>
  <c r="BS92" i="1"/>
  <c r="CE92" i="1"/>
  <c r="CP92" i="1"/>
  <c r="CQ92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91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85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77" i="1"/>
  <c r="D74" i="1"/>
  <c r="D92" i="1" s="1"/>
  <c r="E74" i="1"/>
  <c r="E92" i="1" s="1"/>
  <c r="F74" i="1"/>
  <c r="F92" i="1" s="1"/>
  <c r="G74" i="1"/>
  <c r="H74" i="1"/>
  <c r="H92" i="1" s="1"/>
  <c r="I74" i="1"/>
  <c r="I92" i="1" s="1"/>
  <c r="J74" i="1"/>
  <c r="J92" i="1" s="1"/>
  <c r="K74" i="1"/>
  <c r="L74" i="1"/>
  <c r="M74" i="1"/>
  <c r="M92" i="1" s="1"/>
  <c r="N74" i="1"/>
  <c r="O74" i="1"/>
  <c r="O92" i="1" s="1"/>
  <c r="P74" i="1"/>
  <c r="P92" i="1" s="1"/>
  <c r="Q74" i="1"/>
  <c r="Q92" i="1" s="1"/>
  <c r="R74" i="1"/>
  <c r="R92" i="1" s="1"/>
  <c r="S74" i="1"/>
  <c r="T74" i="1"/>
  <c r="T92" i="1" s="1"/>
  <c r="U74" i="1"/>
  <c r="U92" i="1" s="1"/>
  <c r="V74" i="1"/>
  <c r="V92" i="1" s="1"/>
  <c r="W74" i="1"/>
  <c r="X74" i="1"/>
  <c r="Y74" i="1"/>
  <c r="Y92" i="1" s="1"/>
  <c r="Z74" i="1"/>
  <c r="AA74" i="1"/>
  <c r="AA92" i="1" s="1"/>
  <c r="AB74" i="1"/>
  <c r="AB92" i="1" s="1"/>
  <c r="AC74" i="1"/>
  <c r="AC92" i="1" s="1"/>
  <c r="AD74" i="1"/>
  <c r="AD92" i="1" s="1"/>
  <c r="AE74" i="1"/>
  <c r="AF74" i="1"/>
  <c r="AF92" i="1" s="1"/>
  <c r="AG74" i="1"/>
  <c r="AG92" i="1" s="1"/>
  <c r="AH74" i="1"/>
  <c r="AH92" i="1" s="1"/>
  <c r="AI74" i="1"/>
  <c r="AJ74" i="1"/>
  <c r="AK74" i="1"/>
  <c r="AK92" i="1" s="1"/>
  <c r="AL74" i="1"/>
  <c r="AM74" i="1"/>
  <c r="AM92" i="1" s="1"/>
  <c r="AN74" i="1"/>
  <c r="AN92" i="1" s="1"/>
  <c r="AO74" i="1"/>
  <c r="AO92" i="1" s="1"/>
  <c r="AP74" i="1"/>
  <c r="AP92" i="1" s="1"/>
  <c r="AQ74" i="1"/>
  <c r="AR74" i="1"/>
  <c r="AR92" i="1" s="1"/>
  <c r="AS74" i="1"/>
  <c r="AS92" i="1" s="1"/>
  <c r="AT74" i="1"/>
  <c r="AT92" i="1" s="1"/>
  <c r="AU74" i="1"/>
  <c r="AV74" i="1"/>
  <c r="AW74" i="1"/>
  <c r="AW92" i="1" s="1"/>
  <c r="AX74" i="1"/>
  <c r="AY74" i="1"/>
  <c r="AY92" i="1" s="1"/>
  <c r="AZ74" i="1"/>
  <c r="AZ92" i="1" s="1"/>
  <c r="BA74" i="1"/>
  <c r="BA92" i="1" s="1"/>
  <c r="BB74" i="1"/>
  <c r="BB92" i="1" s="1"/>
  <c r="BC74" i="1"/>
  <c r="BD74" i="1"/>
  <c r="BD92" i="1" s="1"/>
  <c r="BE74" i="1"/>
  <c r="BE92" i="1" s="1"/>
  <c r="BF74" i="1"/>
  <c r="BF92" i="1" s="1"/>
  <c r="BG74" i="1"/>
  <c r="BH74" i="1"/>
  <c r="BI74" i="1"/>
  <c r="BI92" i="1" s="1"/>
  <c r="BJ74" i="1"/>
  <c r="BK74" i="1"/>
  <c r="BK92" i="1" s="1"/>
  <c r="BL74" i="1"/>
  <c r="BL92" i="1" s="1"/>
  <c r="BM74" i="1"/>
  <c r="BM92" i="1" s="1"/>
  <c r="BN74" i="1"/>
  <c r="BN92" i="1" s="1"/>
  <c r="BO74" i="1"/>
  <c r="BP74" i="1"/>
  <c r="BP92" i="1" s="1"/>
  <c r="BQ74" i="1"/>
  <c r="BQ92" i="1" s="1"/>
  <c r="BR74" i="1"/>
  <c r="BR92" i="1" s="1"/>
  <c r="BS74" i="1"/>
  <c r="BT74" i="1"/>
  <c r="BU74" i="1"/>
  <c r="BU92" i="1" s="1"/>
  <c r="BV74" i="1"/>
  <c r="BW74" i="1"/>
  <c r="BW92" i="1" s="1"/>
  <c r="BX74" i="1"/>
  <c r="BX92" i="1" s="1"/>
  <c r="BY74" i="1"/>
  <c r="BY92" i="1" s="1"/>
  <c r="BZ74" i="1"/>
  <c r="BZ92" i="1" s="1"/>
  <c r="CA74" i="1"/>
  <c r="CB74" i="1"/>
  <c r="CB92" i="1" s="1"/>
  <c r="CC74" i="1"/>
  <c r="CC92" i="1" s="1"/>
  <c r="CD74" i="1"/>
  <c r="CD92" i="1" s="1"/>
  <c r="CE74" i="1"/>
  <c r="CF74" i="1"/>
  <c r="CG74" i="1"/>
  <c r="CG92" i="1" s="1"/>
  <c r="CH74" i="1"/>
  <c r="CI74" i="1"/>
  <c r="CI92" i="1" s="1"/>
  <c r="CJ74" i="1"/>
  <c r="CJ92" i="1" s="1"/>
  <c r="CK74" i="1"/>
  <c r="CK92" i="1" s="1"/>
  <c r="CL74" i="1"/>
  <c r="CL92" i="1" s="1"/>
  <c r="CM74" i="1"/>
  <c r="CN74" i="1"/>
  <c r="CN92" i="1" s="1"/>
  <c r="CO74" i="1"/>
  <c r="CO92" i="1" s="1"/>
  <c r="C74" i="1"/>
  <c r="C92" i="1" s="1"/>
  <c r="AE66" i="1"/>
  <c r="AQ66" i="1"/>
  <c r="D65" i="1"/>
  <c r="E65" i="1"/>
  <c r="F65" i="1"/>
  <c r="G65" i="1"/>
  <c r="H65" i="1"/>
  <c r="I65" i="1"/>
  <c r="J65" i="1"/>
  <c r="J66" i="1" s="1"/>
  <c r="K65" i="1"/>
  <c r="L65" i="1"/>
  <c r="M65" i="1"/>
  <c r="N65" i="1"/>
  <c r="O65" i="1"/>
  <c r="P65" i="1"/>
  <c r="Q65" i="1"/>
  <c r="R65" i="1"/>
  <c r="S65" i="1"/>
  <c r="T65" i="1"/>
  <c r="U65" i="1"/>
  <c r="V65" i="1"/>
  <c r="V66" i="1" s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T66" i="1" s="1"/>
  <c r="AU65" i="1"/>
  <c r="AV65" i="1"/>
  <c r="AW65" i="1"/>
  <c r="AX65" i="1"/>
  <c r="AY65" i="1"/>
  <c r="AZ65" i="1"/>
  <c r="AZ66" i="1" s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65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Y66" i="1" s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Q66" i="1" s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58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J66" i="1" s="1"/>
  <c r="BK49" i="1"/>
  <c r="BL49" i="1"/>
  <c r="BM49" i="1"/>
  <c r="BN49" i="1"/>
  <c r="BO49" i="1"/>
  <c r="BP49" i="1"/>
  <c r="BP66" i="1" s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B66" i="1" s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N66" i="1" s="1"/>
  <c r="CO49" i="1"/>
  <c r="CP49" i="1"/>
  <c r="CQ49" i="1"/>
  <c r="C49" i="1"/>
  <c r="D46" i="1"/>
  <c r="E46" i="1"/>
  <c r="E66" i="1" s="1"/>
  <c r="F46" i="1"/>
  <c r="G46" i="1"/>
  <c r="H46" i="1"/>
  <c r="I46" i="1"/>
  <c r="J46" i="1"/>
  <c r="K46" i="1"/>
  <c r="K66" i="1" s="1"/>
  <c r="L46" i="1"/>
  <c r="L66" i="1" s="1"/>
  <c r="M46" i="1"/>
  <c r="N46" i="1"/>
  <c r="O46" i="1"/>
  <c r="O66" i="1" s="1"/>
  <c r="P46" i="1"/>
  <c r="P66" i="1" s="1"/>
  <c r="Q46" i="1"/>
  <c r="Q66" i="1" s="1"/>
  <c r="R46" i="1"/>
  <c r="S46" i="1"/>
  <c r="T46" i="1"/>
  <c r="U46" i="1"/>
  <c r="V46" i="1"/>
  <c r="W46" i="1"/>
  <c r="W66" i="1" s="1"/>
  <c r="X46" i="1"/>
  <c r="X66" i="1" s="1"/>
  <c r="Y46" i="1"/>
  <c r="Z46" i="1"/>
  <c r="AA46" i="1"/>
  <c r="AA66" i="1" s="1"/>
  <c r="AB46" i="1"/>
  <c r="AB66" i="1" s="1"/>
  <c r="AC46" i="1"/>
  <c r="AC66" i="1" s="1"/>
  <c r="AD46" i="1"/>
  <c r="AE46" i="1"/>
  <c r="AF46" i="1"/>
  <c r="AG46" i="1"/>
  <c r="AH46" i="1"/>
  <c r="AH66" i="1" s="1"/>
  <c r="AI46" i="1"/>
  <c r="AI66" i="1" s="1"/>
  <c r="AJ46" i="1"/>
  <c r="AJ66" i="1" s="1"/>
  <c r="AK46" i="1"/>
  <c r="AL46" i="1"/>
  <c r="AL66" i="1" s="1"/>
  <c r="AM46" i="1"/>
  <c r="AM66" i="1" s="1"/>
  <c r="AN46" i="1"/>
  <c r="AN66" i="1" s="1"/>
  <c r="AO46" i="1"/>
  <c r="AO66" i="1" s="1"/>
  <c r="AP46" i="1"/>
  <c r="AQ46" i="1"/>
  <c r="AR46" i="1"/>
  <c r="AR66" i="1" s="1"/>
  <c r="AS46" i="1"/>
  <c r="AS66" i="1" s="1"/>
  <c r="AT46" i="1"/>
  <c r="AU46" i="1"/>
  <c r="AU66" i="1" s="1"/>
  <c r="AV46" i="1"/>
  <c r="AV66" i="1" s="1"/>
  <c r="AW46" i="1"/>
  <c r="AX46" i="1"/>
  <c r="AX66" i="1" s="1"/>
  <c r="AY46" i="1"/>
  <c r="AZ46" i="1"/>
  <c r="BA46" i="1"/>
  <c r="BA66" i="1" s="1"/>
  <c r="BB46" i="1"/>
  <c r="BC46" i="1"/>
  <c r="BC66" i="1" s="1"/>
  <c r="BD46" i="1"/>
  <c r="BD66" i="1" s="1"/>
  <c r="BE46" i="1"/>
  <c r="BE66" i="1" s="1"/>
  <c r="BF46" i="1"/>
  <c r="BF66" i="1" s="1"/>
  <c r="BG46" i="1"/>
  <c r="BG66" i="1" s="1"/>
  <c r="BH46" i="1"/>
  <c r="BH66" i="1" s="1"/>
  <c r="BI46" i="1"/>
  <c r="BJ46" i="1"/>
  <c r="BK46" i="1"/>
  <c r="BK66" i="1" s="1"/>
  <c r="BL46" i="1"/>
  <c r="BL66" i="1" s="1"/>
  <c r="BM46" i="1"/>
  <c r="BM66" i="1" s="1"/>
  <c r="BN46" i="1"/>
  <c r="BO46" i="1"/>
  <c r="BO66" i="1" s="1"/>
  <c r="BP46" i="1"/>
  <c r="BQ46" i="1"/>
  <c r="BR46" i="1"/>
  <c r="BR66" i="1" s="1"/>
  <c r="BS46" i="1"/>
  <c r="BS66" i="1" s="1"/>
  <c r="BT46" i="1"/>
  <c r="BT66" i="1" s="1"/>
  <c r="BU46" i="1"/>
  <c r="BV46" i="1"/>
  <c r="BV66" i="1" s="1"/>
  <c r="BW46" i="1"/>
  <c r="BW66" i="1" s="1"/>
  <c r="BX46" i="1"/>
  <c r="BX66" i="1" s="1"/>
  <c r="BY46" i="1"/>
  <c r="BY66" i="1" s="1"/>
  <c r="BZ46" i="1"/>
  <c r="BZ66" i="1" s="1"/>
  <c r="CA46" i="1"/>
  <c r="CA66" i="1" s="1"/>
  <c r="CB46" i="1"/>
  <c r="CC46" i="1"/>
  <c r="CC66" i="1" s="1"/>
  <c r="CD46" i="1"/>
  <c r="CD66" i="1" s="1"/>
  <c r="CE46" i="1"/>
  <c r="CE66" i="1" s="1"/>
  <c r="CF46" i="1"/>
  <c r="CF66" i="1" s="1"/>
  <c r="CG46" i="1"/>
  <c r="CG66" i="1" s="1"/>
  <c r="CH46" i="1"/>
  <c r="CH66" i="1" s="1"/>
  <c r="CI46" i="1"/>
  <c r="CI66" i="1" s="1"/>
  <c r="CJ46" i="1"/>
  <c r="CJ66" i="1" s="1"/>
  <c r="CK46" i="1"/>
  <c r="CK66" i="1" s="1"/>
  <c r="CL46" i="1"/>
  <c r="CL66" i="1" s="1"/>
  <c r="CM46" i="1"/>
  <c r="CM66" i="1" s="1"/>
  <c r="CN46" i="1"/>
  <c r="CO46" i="1"/>
  <c r="CO66" i="1" s="1"/>
  <c r="CP46" i="1"/>
  <c r="CQ46" i="1"/>
  <c r="C46" i="1"/>
  <c r="C66" i="1" s="1"/>
  <c r="H37" i="1"/>
  <c r="N37" i="1"/>
  <c r="T37" i="1"/>
  <c r="Z37" i="1"/>
  <c r="AF37" i="1"/>
  <c r="AL37" i="1"/>
  <c r="AR37" i="1"/>
  <c r="AX37" i="1"/>
  <c r="BD37" i="1"/>
  <c r="BJ37" i="1"/>
  <c r="BP37" i="1"/>
  <c r="BV37" i="1"/>
  <c r="CB37" i="1"/>
  <c r="CH37" i="1"/>
  <c r="CN37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E37" i="1" s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36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29" i="1"/>
  <c r="D21" i="1"/>
  <c r="E21" i="1"/>
  <c r="E37" i="1" s="1"/>
  <c r="F21" i="1"/>
  <c r="G21" i="1"/>
  <c r="G37" i="1" s="1"/>
  <c r="H21" i="1"/>
  <c r="I21" i="1"/>
  <c r="J21" i="1"/>
  <c r="K21" i="1"/>
  <c r="L21" i="1"/>
  <c r="M21" i="1"/>
  <c r="N21" i="1"/>
  <c r="O21" i="1"/>
  <c r="P21" i="1"/>
  <c r="Q21" i="1"/>
  <c r="Q37" i="1" s="1"/>
  <c r="R21" i="1"/>
  <c r="S21" i="1"/>
  <c r="S37" i="1" s="1"/>
  <c r="T21" i="1"/>
  <c r="U21" i="1"/>
  <c r="V21" i="1"/>
  <c r="W21" i="1"/>
  <c r="X21" i="1"/>
  <c r="Y21" i="1"/>
  <c r="Z21" i="1"/>
  <c r="AA21" i="1"/>
  <c r="AB21" i="1"/>
  <c r="AC21" i="1"/>
  <c r="AC37" i="1" s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O37" i="1" s="1"/>
  <c r="AP21" i="1"/>
  <c r="AQ21" i="1"/>
  <c r="AQ37" i="1" s="1"/>
  <c r="AR21" i="1"/>
  <c r="AS21" i="1"/>
  <c r="AT21" i="1"/>
  <c r="AU21" i="1"/>
  <c r="AV21" i="1"/>
  <c r="AW21" i="1"/>
  <c r="AX21" i="1"/>
  <c r="AY21" i="1"/>
  <c r="AZ21" i="1"/>
  <c r="BA21" i="1"/>
  <c r="BA37" i="1" s="1"/>
  <c r="BB21" i="1"/>
  <c r="BC21" i="1"/>
  <c r="BC37" i="1" s="1"/>
  <c r="BD21" i="1"/>
  <c r="BE21" i="1"/>
  <c r="BF21" i="1"/>
  <c r="BG21" i="1"/>
  <c r="BH21" i="1"/>
  <c r="BI21" i="1"/>
  <c r="BJ21" i="1"/>
  <c r="BK21" i="1"/>
  <c r="BL21" i="1"/>
  <c r="BM21" i="1"/>
  <c r="BM37" i="1" s="1"/>
  <c r="BN21" i="1"/>
  <c r="BO21" i="1"/>
  <c r="BO37" i="1" s="1"/>
  <c r="BP21" i="1"/>
  <c r="BQ21" i="1"/>
  <c r="BR21" i="1"/>
  <c r="BS21" i="1"/>
  <c r="BT21" i="1"/>
  <c r="BU21" i="1"/>
  <c r="BV21" i="1"/>
  <c r="BW21" i="1"/>
  <c r="BX21" i="1"/>
  <c r="BY21" i="1"/>
  <c r="BY37" i="1" s="1"/>
  <c r="BZ21" i="1"/>
  <c r="CA21" i="1"/>
  <c r="CA37" i="1" s="1"/>
  <c r="CB21" i="1"/>
  <c r="CC21" i="1"/>
  <c r="CD21" i="1"/>
  <c r="CE21" i="1"/>
  <c r="CF21" i="1"/>
  <c r="CG21" i="1"/>
  <c r="CH21" i="1"/>
  <c r="CI21" i="1"/>
  <c r="CJ21" i="1"/>
  <c r="CK21" i="1"/>
  <c r="CK37" i="1" s="1"/>
  <c r="CL21" i="1"/>
  <c r="CM21" i="1"/>
  <c r="CM37" i="1" s="1"/>
  <c r="CN21" i="1"/>
  <c r="CO21" i="1"/>
  <c r="C21" i="1"/>
  <c r="D18" i="1"/>
  <c r="D37" i="1" s="1"/>
  <c r="E18" i="1"/>
  <c r="F18" i="1"/>
  <c r="F37" i="1" s="1"/>
  <c r="G18" i="1"/>
  <c r="H18" i="1"/>
  <c r="I18" i="1"/>
  <c r="I37" i="1" s="1"/>
  <c r="J18" i="1"/>
  <c r="J37" i="1" s="1"/>
  <c r="K18" i="1"/>
  <c r="K37" i="1" s="1"/>
  <c r="L18" i="1"/>
  <c r="L37" i="1" s="1"/>
  <c r="M18" i="1"/>
  <c r="M37" i="1" s="1"/>
  <c r="N18" i="1"/>
  <c r="O18" i="1"/>
  <c r="O37" i="1" s="1"/>
  <c r="P18" i="1"/>
  <c r="P37" i="1" s="1"/>
  <c r="Q18" i="1"/>
  <c r="R18" i="1"/>
  <c r="R37" i="1" s="1"/>
  <c r="S18" i="1"/>
  <c r="T18" i="1"/>
  <c r="U18" i="1"/>
  <c r="U37" i="1" s="1"/>
  <c r="V18" i="1"/>
  <c r="V37" i="1" s="1"/>
  <c r="W18" i="1"/>
  <c r="W37" i="1" s="1"/>
  <c r="X18" i="1"/>
  <c r="X37" i="1" s="1"/>
  <c r="Y18" i="1"/>
  <c r="Y37" i="1" s="1"/>
  <c r="Z18" i="1"/>
  <c r="AA18" i="1"/>
  <c r="AA37" i="1" s="1"/>
  <c r="AB18" i="1"/>
  <c r="AB37" i="1" s="1"/>
  <c r="AC18" i="1"/>
  <c r="AD18" i="1"/>
  <c r="AD37" i="1" s="1"/>
  <c r="AE18" i="1"/>
  <c r="AF18" i="1"/>
  <c r="AG18" i="1"/>
  <c r="AG37" i="1" s="1"/>
  <c r="AH18" i="1"/>
  <c r="AH37" i="1" s="1"/>
  <c r="AI18" i="1"/>
  <c r="AI37" i="1" s="1"/>
  <c r="AJ18" i="1"/>
  <c r="AJ37" i="1" s="1"/>
  <c r="AK18" i="1"/>
  <c r="AK37" i="1" s="1"/>
  <c r="AL18" i="1"/>
  <c r="AM18" i="1"/>
  <c r="AM37" i="1" s="1"/>
  <c r="AN18" i="1"/>
  <c r="AN37" i="1" s="1"/>
  <c r="AO18" i="1"/>
  <c r="AP18" i="1"/>
  <c r="AP37" i="1" s="1"/>
  <c r="AQ18" i="1"/>
  <c r="AR18" i="1"/>
  <c r="AS18" i="1"/>
  <c r="AS37" i="1" s="1"/>
  <c r="AT18" i="1"/>
  <c r="AT37" i="1" s="1"/>
  <c r="AU18" i="1"/>
  <c r="AU37" i="1" s="1"/>
  <c r="AV18" i="1"/>
  <c r="AV37" i="1" s="1"/>
  <c r="AW18" i="1"/>
  <c r="AW37" i="1" s="1"/>
  <c r="AX18" i="1"/>
  <c r="AY18" i="1"/>
  <c r="AY37" i="1" s="1"/>
  <c r="AZ18" i="1"/>
  <c r="AZ37" i="1" s="1"/>
  <c r="BA18" i="1"/>
  <c r="BB18" i="1"/>
  <c r="BB37" i="1" s="1"/>
  <c r="BC18" i="1"/>
  <c r="BD18" i="1"/>
  <c r="BE18" i="1"/>
  <c r="BE37" i="1" s="1"/>
  <c r="BF18" i="1"/>
  <c r="BF37" i="1" s="1"/>
  <c r="BG18" i="1"/>
  <c r="BG37" i="1" s="1"/>
  <c r="BH18" i="1"/>
  <c r="BH37" i="1" s="1"/>
  <c r="BI18" i="1"/>
  <c r="BI37" i="1" s="1"/>
  <c r="BJ18" i="1"/>
  <c r="BK18" i="1"/>
  <c r="BK37" i="1" s="1"/>
  <c r="BL18" i="1"/>
  <c r="BL37" i="1" s="1"/>
  <c r="BM18" i="1"/>
  <c r="BN18" i="1"/>
  <c r="BN37" i="1" s="1"/>
  <c r="BO18" i="1"/>
  <c r="BP18" i="1"/>
  <c r="BQ18" i="1"/>
  <c r="BQ37" i="1" s="1"/>
  <c r="BR18" i="1"/>
  <c r="BR37" i="1" s="1"/>
  <c r="BS18" i="1"/>
  <c r="BS37" i="1" s="1"/>
  <c r="BT18" i="1"/>
  <c r="BT37" i="1" s="1"/>
  <c r="BU18" i="1"/>
  <c r="BU37" i="1" s="1"/>
  <c r="BV18" i="1"/>
  <c r="BW18" i="1"/>
  <c r="BW37" i="1" s="1"/>
  <c r="BX18" i="1"/>
  <c r="BX37" i="1" s="1"/>
  <c r="BY18" i="1"/>
  <c r="BZ18" i="1"/>
  <c r="BZ37" i="1" s="1"/>
  <c r="CA18" i="1"/>
  <c r="CB18" i="1"/>
  <c r="CC18" i="1"/>
  <c r="CC37" i="1" s="1"/>
  <c r="CD18" i="1"/>
  <c r="CD37" i="1" s="1"/>
  <c r="CE18" i="1"/>
  <c r="CE37" i="1" s="1"/>
  <c r="CF18" i="1"/>
  <c r="CF37" i="1" s="1"/>
  <c r="CG18" i="1"/>
  <c r="CG37" i="1" s="1"/>
  <c r="CH18" i="1"/>
  <c r="CI18" i="1"/>
  <c r="CI37" i="1" s="1"/>
  <c r="CJ18" i="1"/>
  <c r="CJ37" i="1" s="1"/>
  <c r="CK18" i="1"/>
  <c r="CL18" i="1"/>
  <c r="CL37" i="1" s="1"/>
  <c r="CM18" i="1"/>
  <c r="CN18" i="1"/>
  <c r="CO18" i="1"/>
  <c r="CO37" i="1" s="1"/>
  <c r="C18" i="1"/>
  <c r="C37" i="1" s="1"/>
  <c r="Z66" i="1" l="1"/>
  <c r="N66" i="1"/>
  <c r="CH92" i="1"/>
  <c r="BV92" i="1"/>
  <c r="BJ92" i="1"/>
  <c r="AX92" i="1"/>
  <c r="AL92" i="1"/>
  <c r="Z92" i="1"/>
  <c r="N92" i="1"/>
  <c r="BU66" i="1"/>
  <c r="BI66" i="1"/>
  <c r="AW66" i="1"/>
  <c r="AK66" i="1"/>
  <c r="Y66" i="1"/>
  <c r="M66" i="1"/>
  <c r="CF285" i="1"/>
  <c r="BT285" i="1"/>
  <c r="BH285" i="1"/>
  <c r="AV285" i="1"/>
  <c r="AJ285" i="1"/>
  <c r="X285" i="1"/>
  <c r="L285" i="1"/>
  <c r="CE313" i="1"/>
  <c r="BS313" i="1"/>
  <c r="BG313" i="1"/>
  <c r="AU313" i="1"/>
  <c r="AI313" i="1"/>
  <c r="W313" i="1"/>
  <c r="K313" i="1"/>
  <c r="C341" i="1"/>
  <c r="CD341" i="1"/>
  <c r="BR341" i="1"/>
  <c r="BF341" i="1"/>
  <c r="AT341" i="1"/>
  <c r="AH341" i="1"/>
  <c r="V341" i="1"/>
  <c r="J341" i="1"/>
  <c r="CF92" i="1"/>
  <c r="BT92" i="1"/>
  <c r="BH92" i="1"/>
  <c r="AV92" i="1"/>
  <c r="AJ92" i="1"/>
  <c r="X92" i="1"/>
  <c r="L92" i="1"/>
  <c r="CG120" i="1"/>
  <c r="BU120" i="1"/>
  <c r="BI120" i="1"/>
  <c r="AW120" i="1"/>
  <c r="AK120" i="1"/>
  <c r="Y120" i="1"/>
  <c r="M120" i="1"/>
  <c r="AG66" i="1"/>
  <c r="U66" i="1"/>
  <c r="I66" i="1"/>
  <c r="C204" i="1"/>
  <c r="CD204" i="1"/>
  <c r="BR204" i="1"/>
  <c r="BF204" i="1"/>
  <c r="AT204" i="1"/>
  <c r="AH204" i="1"/>
  <c r="V204" i="1"/>
  <c r="J204" i="1"/>
  <c r="AF66" i="1"/>
  <c r="T66" i="1"/>
  <c r="H66" i="1"/>
  <c r="CO231" i="1"/>
  <c r="CC231" i="1"/>
  <c r="BQ231" i="1"/>
  <c r="BE231" i="1"/>
  <c r="AS231" i="1"/>
  <c r="AG231" i="1"/>
  <c r="U231" i="1"/>
  <c r="I231" i="1"/>
  <c r="S66" i="1"/>
  <c r="G66" i="1"/>
  <c r="CM92" i="1"/>
  <c r="CA92" i="1"/>
  <c r="BO92" i="1"/>
  <c r="BC92" i="1"/>
  <c r="AQ92" i="1"/>
  <c r="AE92" i="1"/>
  <c r="S92" i="1"/>
  <c r="G92" i="1"/>
  <c r="CN120" i="1"/>
  <c r="CB120" i="1"/>
  <c r="BP120" i="1"/>
  <c r="BD120" i="1"/>
  <c r="AR120" i="1"/>
  <c r="AF120" i="1"/>
  <c r="T120" i="1"/>
  <c r="H120" i="1"/>
  <c r="BN66" i="1"/>
  <c r="BB66" i="1"/>
  <c r="AP66" i="1"/>
  <c r="AD66" i="1"/>
  <c r="R66" i="1"/>
  <c r="F66" i="1"/>
  <c r="CM147" i="1"/>
  <c r="CA147" i="1"/>
  <c r="BO147" i="1"/>
  <c r="BC147" i="1"/>
  <c r="AQ147" i="1"/>
  <c r="AE147" i="1"/>
  <c r="S147" i="1"/>
  <c r="G147" i="1"/>
  <c r="CK285" i="1"/>
  <c r="BY285" i="1"/>
  <c r="BM285" i="1"/>
  <c r="BA285" i="1"/>
  <c r="AO285" i="1"/>
  <c r="AC285" i="1"/>
  <c r="Q285" i="1"/>
  <c r="E285" i="1"/>
  <c r="CJ313" i="1"/>
  <c r="BX313" i="1"/>
  <c r="BL313" i="1"/>
  <c r="AZ313" i="1"/>
  <c r="AN313" i="1"/>
  <c r="AB313" i="1"/>
  <c r="P313" i="1"/>
  <c r="D313" i="1"/>
  <c r="CI341" i="1"/>
  <c r="BW341" i="1"/>
  <c r="BK341" i="1"/>
  <c r="AY341" i="1"/>
  <c r="AM341" i="1"/>
  <c r="AA341" i="1"/>
  <c r="O341" i="1"/>
  <c r="D66" i="1"/>
  <c r="CK204" i="1"/>
  <c r="BY204" i="1"/>
  <c r="BM204" i="1"/>
  <c r="BA204" i="1"/>
  <c r="AO204" i="1"/>
  <c r="AC204" i="1"/>
  <c r="Q204" i="1"/>
  <c r="E204" i="1"/>
  <c r="F258" i="1"/>
  <c r="CJ231" i="1"/>
  <c r="BX231" i="1"/>
  <c r="BL231" i="1"/>
  <c r="AZ231" i="1"/>
  <c r="AN231" i="1"/>
  <c r="AB231" i="1"/>
  <c r="P231" i="1"/>
  <c r="D231" i="1"/>
  <c r="A339" i="1"/>
  <c r="A338" i="1"/>
  <c r="A337" i="1"/>
  <c r="A336" i="1"/>
  <c r="A335" i="1"/>
  <c r="A332" i="1"/>
  <c r="A331" i="1"/>
  <c r="A330" i="1"/>
  <c r="A329" i="1"/>
  <c r="A328" i="1"/>
  <c r="A327" i="1"/>
  <c r="A326" i="1"/>
  <c r="A323" i="1"/>
  <c r="A320" i="1"/>
  <c r="A319" i="1"/>
  <c r="A318" i="1"/>
  <c r="A317" i="1"/>
  <c r="A311" i="1"/>
  <c r="A310" i="1"/>
  <c r="A309" i="1"/>
  <c r="A308" i="1"/>
  <c r="A307" i="1"/>
  <c r="A304" i="1"/>
  <c r="A303" i="1"/>
  <c r="A302" i="1"/>
  <c r="A301" i="1"/>
  <c r="A300" i="1"/>
  <c r="A299" i="1"/>
  <c r="A298" i="1"/>
  <c r="A295" i="1"/>
  <c r="A292" i="1"/>
  <c r="A291" i="1"/>
  <c r="A290" i="1"/>
  <c r="A289" i="1"/>
  <c r="A283" i="1"/>
  <c r="A282" i="1"/>
  <c r="A281" i="1"/>
  <c r="A280" i="1"/>
  <c r="A279" i="1"/>
  <c r="A276" i="1"/>
  <c r="A275" i="1"/>
  <c r="A274" i="1"/>
  <c r="A273" i="1"/>
  <c r="A272" i="1"/>
  <c r="A269" i="1"/>
  <c r="A266" i="1"/>
  <c r="A265" i="1"/>
  <c r="A264" i="1"/>
  <c r="A263" i="1"/>
  <c r="A262" i="1"/>
  <c r="A256" i="1"/>
  <c r="A255" i="1"/>
  <c r="A254" i="1"/>
  <c r="A253" i="1"/>
  <c r="A252" i="1"/>
  <c r="A249" i="1"/>
  <c r="A248" i="1"/>
  <c r="A247" i="1"/>
  <c r="A246" i="1"/>
  <c r="A245" i="1"/>
  <c r="A244" i="1"/>
  <c r="A241" i="1"/>
  <c r="A238" i="1"/>
  <c r="A237" i="1"/>
  <c r="A236" i="1"/>
  <c r="A235" i="1"/>
  <c r="CD230" i="1"/>
  <c r="CD231" i="1" s="1"/>
  <c r="A229" i="1"/>
  <c r="A228" i="1"/>
  <c r="A227" i="1"/>
  <c r="A226" i="1"/>
  <c r="A223" i="1"/>
  <c r="A222" i="1"/>
  <c r="A221" i="1"/>
  <c r="A220" i="1"/>
  <c r="A219" i="1"/>
  <c r="A218" i="1"/>
  <c r="A215" i="1"/>
  <c r="A212" i="1"/>
  <c r="A211" i="1"/>
  <c r="A210" i="1"/>
  <c r="A209" i="1"/>
  <c r="A208" i="1"/>
  <c r="A202" i="1"/>
  <c r="A201" i="1"/>
  <c r="A200" i="1"/>
  <c r="A199" i="1"/>
  <c r="A198" i="1"/>
  <c r="A197" i="1"/>
  <c r="A194" i="1"/>
  <c r="A193" i="1"/>
  <c r="A192" i="1"/>
  <c r="A191" i="1"/>
  <c r="A190" i="1"/>
  <c r="A189" i="1"/>
  <c r="A188" i="1"/>
  <c r="A185" i="1"/>
  <c r="A182" i="1"/>
  <c r="A181" i="1"/>
  <c r="A180" i="1"/>
  <c r="A179" i="1"/>
  <c r="A178" i="1"/>
  <c r="A171" i="1"/>
  <c r="A170" i="1"/>
  <c r="A169" i="1"/>
  <c r="A168" i="1"/>
  <c r="A167" i="1"/>
  <c r="A164" i="1"/>
  <c r="A163" i="1"/>
  <c r="A162" i="1"/>
  <c r="A161" i="1"/>
  <c r="A160" i="1"/>
  <c r="A157" i="1"/>
  <c r="A154" i="1"/>
  <c r="A153" i="1"/>
  <c r="A152" i="1"/>
  <c r="A151" i="1"/>
  <c r="A145" i="1"/>
  <c r="A144" i="1"/>
  <c r="A143" i="1"/>
  <c r="A142" i="1"/>
  <c r="A141" i="1"/>
  <c r="A138" i="1"/>
  <c r="A137" i="1"/>
  <c r="A136" i="1"/>
  <c r="A135" i="1"/>
  <c r="A134" i="1"/>
  <c r="A133" i="1"/>
  <c r="A132" i="1"/>
  <c r="A129" i="1"/>
  <c r="A126" i="1"/>
  <c r="A125" i="1"/>
  <c r="A124" i="1"/>
  <c r="A123" i="1"/>
  <c r="A118" i="1"/>
  <c r="A117" i="1"/>
  <c r="A116" i="1"/>
  <c r="A115" i="1"/>
  <c r="A114" i="1"/>
  <c r="A111" i="1"/>
  <c r="A110" i="1"/>
  <c r="A109" i="1"/>
  <c r="A108" i="1"/>
  <c r="A107" i="1"/>
  <c r="A106" i="1"/>
  <c r="A103" i="1"/>
  <c r="A100" i="1"/>
  <c r="A99" i="1"/>
  <c r="A98" i="1"/>
  <c r="A97" i="1"/>
  <c r="A96" i="1"/>
  <c r="A90" i="1"/>
  <c r="A89" i="1"/>
  <c r="A88" i="1"/>
  <c r="A87" i="1"/>
  <c r="A84" i="1"/>
  <c r="A83" i="1"/>
  <c r="A82" i="1"/>
  <c r="A81" i="1"/>
  <c r="A80" i="1"/>
  <c r="A79" i="1"/>
  <c r="A76" i="1"/>
  <c r="A73" i="1"/>
  <c r="A72" i="1"/>
  <c r="A71" i="1"/>
  <c r="A70" i="1"/>
  <c r="A64" i="1"/>
  <c r="A63" i="1"/>
  <c r="A62" i="1"/>
  <c r="A61" i="1"/>
  <c r="A60" i="1"/>
  <c r="A57" i="1"/>
  <c r="A56" i="1"/>
  <c r="A55" i="1"/>
  <c r="A54" i="1"/>
  <c r="A53" i="1"/>
  <c r="A52" i="1"/>
  <c r="A51" i="1"/>
  <c r="A48" i="1"/>
  <c r="A45" i="1"/>
  <c r="A44" i="1"/>
  <c r="A43" i="1"/>
  <c r="A42" i="1"/>
  <c r="A41" i="1"/>
  <c r="A35" i="1"/>
  <c r="A34" i="1"/>
  <c r="A33" i="1"/>
  <c r="A32" i="1"/>
  <c r="A31" i="1"/>
  <c r="A28" i="1"/>
  <c r="A27" i="1"/>
  <c r="A26" i="1"/>
  <c r="A25" i="1"/>
  <c r="A24" i="1"/>
  <c r="A23" i="1"/>
  <c r="A20" i="1"/>
  <c r="A17" i="1"/>
  <c r="A16" i="1"/>
  <c r="A15" i="1"/>
  <c r="A14" i="1"/>
  <c r="A13" i="1"/>
  <c r="AI6" i="1"/>
  <c r="A6" i="1"/>
</calcChain>
</file>

<file path=xl/sharedStrings.xml><?xml version="1.0" encoding="utf-8"?>
<sst xmlns="http://schemas.openxmlformats.org/spreadsheetml/2006/main" count="429" uniqueCount="182">
  <si>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</si>
  <si>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</si>
  <si>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</si>
  <si>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</si>
  <si>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</si>
  <si>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</si>
  <si>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</si>
  <si>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</si>
  <si>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</si>
  <si>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</si>
  <si>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</si>
  <si>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</si>
  <si>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</si>
  <si>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</si>
  <si>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</si>
  <si>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</si>
  <si>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</si>
  <si>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</si>
  <si>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</si>
  <si>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</si>
  <si>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</si>
  <si>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</si>
  <si>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</si>
  <si>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</si>
  <si>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</si>
  <si>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</si>
  <si>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</si>
  <si>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</si>
  <si>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</si>
  <si>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</si>
  <si>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</si>
  <si>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</si>
  <si>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</si>
  <si>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</si>
  <si>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</si>
  <si>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</si>
  <si>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</si>
  <si>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</si>
  <si>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</si>
  <si>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</si>
  <si>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</si>
  <si>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</si>
  <si>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</si>
  <si>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</si>
  <si>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</si>
  <si>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</si>
  <si>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</si>
  <si>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</si>
  <si>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</si>
  <si>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</si>
  <si>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</si>
  <si>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</si>
  <si>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</si>
  <si>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</si>
  <si>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</si>
  <si>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</si>
  <si>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</si>
  <si>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</si>
  <si>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</si>
  <si>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</si>
  <si>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</si>
  <si>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</si>
  <si>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</si>
  <si>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</si>
  <si>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</si>
  <si>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</si>
  <si>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</si>
  <si>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</si>
  <si>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</si>
  <si>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</si>
  <si>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</si>
  <si>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</si>
  <si>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</si>
  <si>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</si>
  <si>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</si>
  <si>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</si>
  <si>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</si>
  <si>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</si>
  <si>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</si>
  <si>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</si>
  <si>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</si>
  <si>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</si>
  <si>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</si>
  <si>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</si>
  <si>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</si>
  <si>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</si>
  <si>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</si>
  <si>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</si>
  <si>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</si>
  <si>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</si>
  <si>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</si>
  <si>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</si>
  <si>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</si>
  <si>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</si>
  <si>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</si>
  <si>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</si>
  <si>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</si>
  <si>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</si>
  <si>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</si>
  <si>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Согласовано   Директор ОУ  ___________________     ___________________</t>
  </si>
  <si>
    <t>Сад</t>
  </si>
  <si>
    <t>СанПиН 2.3/2.4.3590-20  3-7 лет</t>
  </si>
  <si>
    <t>Завтрак</t>
  </si>
  <si>
    <t>Батон</t>
  </si>
  <si>
    <t>Масло сливочное</t>
  </si>
  <si>
    <t>Печенье</t>
  </si>
  <si>
    <t>Чай (вариант 2)</t>
  </si>
  <si>
    <t>Каша ячневая молочная с маслом сливочным</t>
  </si>
  <si>
    <t>Итого за 'Завтрак'</t>
  </si>
  <si>
    <t>10:00</t>
  </si>
  <si>
    <t>Сок</t>
  </si>
  <si>
    <t>Итого за '10:00'</t>
  </si>
  <si>
    <t>Обед</t>
  </si>
  <si>
    <t>Хлеб пшеничный</t>
  </si>
  <si>
    <t>Хлеб ржаной</t>
  </si>
  <si>
    <t>Компот из яблок</t>
  </si>
  <si>
    <t>Салат из белокочанной капусты с растительным маслом</t>
  </si>
  <si>
    <t>Суп картофельный с бобовыми на говяжьем бульоне</t>
  </si>
  <si>
    <t>Плов из мяса цыплят-бройлеров</t>
  </si>
  <si>
    <t>Итого за 'Обед'</t>
  </si>
  <si>
    <t>Ужин</t>
  </si>
  <si>
    <t>Чай</t>
  </si>
  <si>
    <t>Рагу из мяса цыплят-бройлеров</t>
  </si>
  <si>
    <t>Фрукты</t>
  </si>
  <si>
    <t>Итого за 'Ужин'</t>
  </si>
  <si>
    <t>Итого за день</t>
  </si>
  <si>
    <t>Вафли</t>
  </si>
  <si>
    <t>Чай с лимоном</t>
  </si>
  <si>
    <t>Каша пшенная молочная с маслом сливочным</t>
  </si>
  <si>
    <t>Ряженка</t>
  </si>
  <si>
    <t>Компот из сухофруктов</t>
  </si>
  <si>
    <t>Салат из отварной свеклы с растительным маслом</t>
  </si>
  <si>
    <t>Картофельное пюре</t>
  </si>
  <si>
    <t>Биточки (котлеты) из рыбы минтай</t>
  </si>
  <si>
    <t>Каша пшеничная молочная с маслом сливочным</t>
  </si>
  <si>
    <t>Оладьи</t>
  </si>
  <si>
    <t>Сыр (порциями)</t>
  </si>
  <si>
    <t>Каша манная молочная с маслом сливочным</t>
  </si>
  <si>
    <t>Кисель из концентрата</t>
  </si>
  <si>
    <t>Рассольник с крупой на говяжьем бульоне</t>
  </si>
  <si>
    <t>Каша гречневая рассыпчатая</t>
  </si>
  <si>
    <t>Мясо птицы (грудка) отварное в соусе</t>
  </si>
  <si>
    <t>Каша рисовая молочная вязкая с маслом сливочным</t>
  </si>
  <si>
    <t>Борщ с картофелем на говяжьем бульоне</t>
  </si>
  <si>
    <t>Макаронные изделия отварные</t>
  </si>
  <si>
    <t>Мясо тушеное</t>
  </si>
  <si>
    <t>Омлет запеченный или паровой</t>
  </si>
  <si>
    <t>Бананы</t>
  </si>
  <si>
    <t>Кофейный напиток с молоком</t>
  </si>
  <si>
    <t>Каша овсяная молочная с маслом сливочным</t>
  </si>
  <si>
    <t>Йогурт</t>
  </si>
  <si>
    <t>Салат из отварного картофеля, моркови, свеклы с репчатым луком, соленым огурцом и растительным маслом</t>
  </si>
  <si>
    <t>Щи из свежей капусты и картофеля на говяжьем бульоне</t>
  </si>
  <si>
    <t>Биточки (котлеты) из мяса бройлер-цыплят</t>
  </si>
  <si>
    <t>Булочка дорожная</t>
  </si>
  <si>
    <t>Чай с молоком (вариант 2)</t>
  </si>
  <si>
    <t>Суп картофельный с крупой на костном бульоне</t>
  </si>
  <si>
    <t>Жаркое из мясо птиц с овощами</t>
  </si>
  <si>
    <t>Каша молочная ассорти (рис, пшено) с маслом сливочным</t>
  </si>
  <si>
    <t>Биточки (котлеты) из мяса говядины</t>
  </si>
  <si>
    <t>Сырники из творога</t>
  </si>
  <si>
    <t>Соус сметанный</t>
  </si>
  <si>
    <t>Картофель запеченый с фаршем из мясо птиц</t>
  </si>
  <si>
    <t>Какао с молоком</t>
  </si>
  <si>
    <t>Ватрушка с повидлом</t>
  </si>
  <si>
    <t>Чай с лимоном (вариант 2)</t>
  </si>
  <si>
    <t>16.03.2024</t>
  </si>
  <si>
    <t>ЦИКЛИЧНОЕ ВЕСЕННЕЕ ДВУХНЕДЕЛЬНОЕ МЕНЮ ДЛЯ ОРГАНИЗАЦИИ ПИТАНИЯ ДЕТЕЙ В ВОЗРАСТЕ ОТ 3 ДО 7 ЛЕТ, ПОСЕЩАЮЩИХ  ДОШКОЛЬНЫЕ ОБРАЗОВАТЕЛЬНЫЕ УЧРЕЖДЕНИЯ И ДОШКОЛЬНЫЕ ГРУППЫ ОБРАЗОВАТЕЛЬНЫХ УЧРЕЖДЕНИЙ МУСЛЮМОВСКОГО МУНИЦИПАЛЬНОГО РАЙОНА РТ НА 2024 г.</t>
  </si>
  <si>
    <t>Суп молочный с макарынными изделиями</t>
  </si>
  <si>
    <t>Суп картофельный с вермишелью на говяжьем бульоне</t>
  </si>
  <si>
    <t>Мясо птицы отварное в соусе</t>
  </si>
  <si>
    <t>1 НЕДЕЛЯ</t>
  </si>
  <si>
    <t>2 НЕДЕЛЯ</t>
  </si>
  <si>
    <t xml:space="preserve">1 день </t>
  </si>
  <si>
    <t xml:space="preserve">2 день </t>
  </si>
  <si>
    <t xml:space="preserve">3 день </t>
  </si>
  <si>
    <t xml:space="preserve">4 день </t>
  </si>
  <si>
    <t xml:space="preserve">5 день </t>
  </si>
  <si>
    <t xml:space="preserve">6 день </t>
  </si>
  <si>
    <t>Суп молочный с макаронными изделиями</t>
  </si>
  <si>
    <t>Согласовано                                       Начальник МКУ "Управление образования"  Муслюмовского района РТ  ________________           /Л.Я. Хабибуллина/</t>
  </si>
  <si>
    <t>Утверждаю                                          Индивидуальный предприниматель Ибрагимова Э.И.    ______________ /Э.И. Ибрагимова/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</si>
</sst>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49" fontId="1" fillId="0" borderId="0" xfId="0" quotePrefix="1" applyNumberFormat="1" applyFont="1" applyAlignment="1">
      <alignment vertical="top" wrapText="1"/>
    </xf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vertical="top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0" fillId="0" borderId="0" xfId="0" quotePrefix="1"/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95</xdr:col>
      <xdr:colOff>38100</xdr:colOff>
      <xdr:row>1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0"/>
          <a:ext cx="109823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41"/>
  <sheetViews>
    <sheetView tabSelected="1" zoomScaleNormal="100" workbookViewId="0">
      <selection activeCell="CS2" sqref="CS2"/>
    </sheetView>
  </sheetViews>
  <sheetFormatPr defaultColWidth="0" defaultRowHeight="15.75" x14ac:dyDescent="0.25"/>
  <cols>
    <col min="1" max="1" width="6.7109375" style="7" customWidth="1"/>
    <col min="2" max="2" width="35.28515625" style="6" customWidth="1"/>
    <col min="3" max="8" width="6.7109375" style="8" customWidth="1"/>
    <col min="9" max="9" width="8.42578125" style="8" customWidth="1"/>
    <col min="10" max="22" width="8.85546875" style="8" hidden="1" customWidth="1"/>
    <col min="23" max="23" width="7.140625" style="8" hidden="1" customWidth="1"/>
    <col min="24" max="25" width="5.7109375" style="8" hidden="1" customWidth="1"/>
    <col min="26" max="26" width="7.28515625" style="8" hidden="1" customWidth="1"/>
    <col min="27" max="28" width="5.7109375" style="8" hidden="1" customWidth="1"/>
    <col min="29" max="29" width="7" style="8" hidden="1" customWidth="1"/>
    <col min="30" max="31" width="5.7109375" style="8" hidden="1" customWidth="1"/>
    <col min="32" max="32" width="5" style="8" hidden="1" customWidth="1"/>
    <col min="33" max="33" width="5.7109375" style="8" hidden="1" customWidth="1"/>
    <col min="34" max="34" width="4" style="8" hidden="1" customWidth="1"/>
    <col min="35" max="35" width="8.140625" style="8" hidden="1" customWidth="1"/>
    <col min="36" max="80" width="8.85546875" style="1" hidden="1" customWidth="1"/>
    <col min="81" max="82" width="7.7109375" style="12" hidden="1" customWidth="1"/>
    <col min="83" max="84" width="7.7109375" style="1" hidden="1" customWidth="1"/>
    <col min="85" max="85" width="7.7109375" style="1" customWidth="1"/>
    <col min="86" max="92" width="9.140625" style="1" customWidth="1"/>
    <col min="93" max="93" width="8.7109375" style="1" customWidth="1"/>
    <col min="94" max="95" width="9.140625" style="1" hidden="1" customWidth="1"/>
    <col min="96" max="255" width="9.140625" style="1" customWidth="1"/>
    <col min="256" max="16384" width="12.5703125" style="1" hidden="1"/>
  </cols>
  <sheetData>
    <row r="1" spans="1:95" s="32" customFormat="1" ht="89.25" customHeight="1" x14ac:dyDescent="0.2">
      <c r="B1" s="17" t="s">
        <v>180</v>
      </c>
      <c r="H1" s="43" t="s">
        <v>99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L1" s="43" t="s">
        <v>181</v>
      </c>
      <c r="CM1" s="43"/>
      <c r="CN1" s="43"/>
      <c r="CO1" s="43"/>
    </row>
    <row r="2" spans="1:95" ht="38.25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</row>
    <row r="3" spans="1:95" s="5" customFormat="1" ht="18.7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</row>
    <row r="4" spans="1:95" ht="38.2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t="38.25" hidden="1" customHeight="1" x14ac:dyDescent="0.25">
      <c r="A5" s="1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s="16" customFormat="1" ht="38.25" hidden="1" customHeight="1" x14ac:dyDescent="0.25">
      <c r="A6" s="39" t="str">
        <f>IF(Dop!B3&lt;&gt;"",Dop!B3,"")</f>
        <v>Сад</v>
      </c>
      <c r="B6" s="39"/>
      <c r="C6" s="39"/>
      <c r="AI6" s="42">
        <f>IF(Дата_Сост&lt;&gt;"",Дата_Сост,"")</f>
        <v>45355</v>
      </c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</row>
    <row r="7" spans="1:95" hidden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CC7" s="1"/>
      <c r="CD7" s="1"/>
    </row>
    <row r="8" spans="1:95" ht="29.25" customHeight="1" x14ac:dyDescent="0.25">
      <c r="A8" s="40" t="s">
        <v>83</v>
      </c>
      <c r="B8" s="38" t="s">
        <v>84</v>
      </c>
      <c r="C8" s="38" t="s">
        <v>77</v>
      </c>
      <c r="D8" s="38" t="s">
        <v>1</v>
      </c>
      <c r="E8" s="38"/>
      <c r="F8" s="38" t="s">
        <v>5</v>
      </c>
      <c r="G8" s="38"/>
      <c r="H8" s="38" t="s">
        <v>78</v>
      </c>
      <c r="I8" s="38" t="s">
        <v>4</v>
      </c>
      <c r="J8" s="10" t="s">
        <v>6</v>
      </c>
      <c r="K8" s="10" t="s">
        <v>7</v>
      </c>
      <c r="L8" s="10" t="s">
        <v>69</v>
      </c>
      <c r="M8" s="10" t="s">
        <v>8</v>
      </c>
      <c r="N8" s="10" t="s">
        <v>9</v>
      </c>
      <c r="O8" s="10" t="s">
        <v>10</v>
      </c>
      <c r="P8" s="10" t="s">
        <v>11</v>
      </c>
      <c r="Q8" s="10" t="s">
        <v>12</v>
      </c>
      <c r="R8" s="10" t="s">
        <v>13</v>
      </c>
      <c r="S8" s="10" t="s">
        <v>14</v>
      </c>
      <c r="T8" s="10" t="s">
        <v>15</v>
      </c>
      <c r="U8" s="10" t="s">
        <v>16</v>
      </c>
      <c r="V8" s="10" t="s">
        <v>17</v>
      </c>
      <c r="W8" s="38" t="s">
        <v>74</v>
      </c>
      <c r="X8" s="38"/>
      <c r="Y8" s="38"/>
      <c r="Z8" s="38"/>
      <c r="AA8" s="14" t="s">
        <v>73</v>
      </c>
      <c r="AB8" s="14"/>
      <c r="AC8" s="14"/>
      <c r="AD8" s="14"/>
      <c r="AE8" s="14"/>
      <c r="AF8" s="14"/>
      <c r="AG8" s="14"/>
      <c r="AH8" s="14"/>
      <c r="AI8" s="38" t="s">
        <v>85</v>
      </c>
      <c r="AJ8" s="15" t="s">
        <v>25</v>
      </c>
      <c r="AK8" s="15" t="s">
        <v>26</v>
      </c>
      <c r="AL8" s="15" t="s">
        <v>27</v>
      </c>
      <c r="AM8" s="15" t="s">
        <v>28</v>
      </c>
      <c r="AN8" s="15" t="s">
        <v>29</v>
      </c>
      <c r="AO8" s="15" t="s">
        <v>30</v>
      </c>
      <c r="AP8" s="15" t="s">
        <v>31</v>
      </c>
      <c r="AQ8" s="15" t="s">
        <v>32</v>
      </c>
      <c r="AR8" s="15" t="s">
        <v>33</v>
      </c>
      <c r="AS8" s="15" t="s">
        <v>34</v>
      </c>
      <c r="AT8" s="15" t="s">
        <v>35</v>
      </c>
      <c r="AU8" s="15" t="s">
        <v>36</v>
      </c>
      <c r="AV8" s="15" t="s">
        <v>37</v>
      </c>
      <c r="AW8" s="15" t="s">
        <v>38</v>
      </c>
      <c r="AX8" s="15" t="s">
        <v>39</v>
      </c>
      <c r="AY8" s="15" t="s">
        <v>40</v>
      </c>
      <c r="AZ8" s="15" t="s">
        <v>41</v>
      </c>
      <c r="BA8" s="15" t="s">
        <v>42</v>
      </c>
      <c r="BB8" s="15" t="s">
        <v>43</v>
      </c>
      <c r="BC8" s="15" t="s">
        <v>44</v>
      </c>
      <c r="BD8" s="15" t="s">
        <v>45</v>
      </c>
      <c r="BE8" s="15" t="s">
        <v>46</v>
      </c>
      <c r="BF8" s="15" t="s">
        <v>47</v>
      </c>
      <c r="BG8" s="15" t="s">
        <v>48</v>
      </c>
      <c r="BH8" s="15" t="s">
        <v>49</v>
      </c>
      <c r="BI8" s="15" t="s">
        <v>50</v>
      </c>
      <c r="BJ8" s="15" t="s">
        <v>51</v>
      </c>
      <c r="BK8" s="15" t="s">
        <v>52</v>
      </c>
      <c r="BL8" s="15" t="s">
        <v>53</v>
      </c>
      <c r="BM8" s="15" t="s">
        <v>54</v>
      </c>
      <c r="BN8" s="15" t="s">
        <v>55</v>
      </c>
      <c r="BO8" s="15" t="s">
        <v>56</v>
      </c>
      <c r="BP8" s="15" t="s">
        <v>57</v>
      </c>
      <c r="BQ8" s="15" t="s">
        <v>58</v>
      </c>
      <c r="BR8" s="15" t="s">
        <v>59</v>
      </c>
      <c r="BS8" s="15" t="s">
        <v>60</v>
      </c>
      <c r="BT8" s="15" t="s">
        <v>61</v>
      </c>
      <c r="BU8" s="15" t="s">
        <v>62</v>
      </c>
      <c r="BV8" s="15" t="s">
        <v>63</v>
      </c>
      <c r="BW8" s="15" t="s">
        <v>64</v>
      </c>
      <c r="BX8" s="15" t="s">
        <v>65</v>
      </c>
      <c r="BY8" s="15" t="s">
        <v>66</v>
      </c>
      <c r="BZ8" s="15" t="s">
        <v>67</v>
      </c>
      <c r="CA8" s="15" t="s">
        <v>68</v>
      </c>
      <c r="CB8" s="15"/>
      <c r="CC8" s="38" t="s">
        <v>86</v>
      </c>
      <c r="CD8" s="38" t="s">
        <v>87</v>
      </c>
      <c r="CE8" s="38"/>
      <c r="CF8" s="38"/>
      <c r="CG8" s="38" t="s">
        <v>88</v>
      </c>
      <c r="CH8" s="38" t="s">
        <v>89</v>
      </c>
      <c r="CI8" s="38" t="s">
        <v>90</v>
      </c>
      <c r="CJ8" s="38" t="s">
        <v>91</v>
      </c>
      <c r="CK8" s="38" t="s">
        <v>92</v>
      </c>
      <c r="CL8" s="38" t="s">
        <v>93</v>
      </c>
      <c r="CM8" s="38" t="s">
        <v>94</v>
      </c>
      <c r="CN8" s="38" t="s">
        <v>95</v>
      </c>
      <c r="CO8" s="38" t="s">
        <v>96</v>
      </c>
      <c r="CP8" s="38" t="s">
        <v>97</v>
      </c>
      <c r="CQ8" s="38" t="s">
        <v>98</v>
      </c>
    </row>
    <row r="9" spans="1:95" ht="36.75" customHeight="1" x14ac:dyDescent="0.25">
      <c r="A9" s="41"/>
      <c r="B9" s="38"/>
      <c r="C9" s="38"/>
      <c r="D9" s="9" t="s">
        <v>0</v>
      </c>
      <c r="E9" s="9" t="s">
        <v>2</v>
      </c>
      <c r="F9" s="9" t="s">
        <v>0</v>
      </c>
      <c r="G9" s="9" t="s">
        <v>3</v>
      </c>
      <c r="H9" s="38"/>
      <c r="I9" s="38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 t="s">
        <v>18</v>
      </c>
      <c r="X9" s="10" t="s">
        <v>19</v>
      </c>
      <c r="Y9" s="10" t="s">
        <v>20</v>
      </c>
      <c r="Z9" s="10" t="s">
        <v>21</v>
      </c>
      <c r="AA9" s="10" t="s">
        <v>70</v>
      </c>
      <c r="AB9" s="10" t="s">
        <v>22</v>
      </c>
      <c r="AC9" s="10" t="s">
        <v>71</v>
      </c>
      <c r="AD9" s="10" t="s">
        <v>72</v>
      </c>
      <c r="AE9" s="10" t="s">
        <v>75</v>
      </c>
      <c r="AF9" s="10" t="s">
        <v>76</v>
      </c>
      <c r="AG9" s="10" t="s">
        <v>23</v>
      </c>
      <c r="AH9" s="10" t="s">
        <v>24</v>
      </c>
      <c r="AI9" s="38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</row>
    <row r="10" spans="1:95" ht="15.75" customHeight="1" x14ac:dyDescent="0.25">
      <c r="A10" s="33"/>
      <c r="B10" s="36" t="s">
        <v>171</v>
      </c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3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</row>
    <row r="11" spans="1:95" ht="15.75" customHeight="1" x14ac:dyDescent="0.25">
      <c r="A11" s="33"/>
      <c r="B11" s="37" t="s">
        <v>173</v>
      </c>
      <c r="C11" s="33"/>
      <c r="D11" s="33"/>
      <c r="E11" s="33"/>
      <c r="F11" s="33"/>
      <c r="G11" s="33"/>
      <c r="H11" s="33"/>
      <c r="I11" s="33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</row>
    <row r="12" spans="1:95" x14ac:dyDescent="0.25">
      <c r="B12" s="18" t="s">
        <v>102</v>
      </c>
      <c r="CD12" s="13"/>
    </row>
    <row r="13" spans="1:95" s="26" customFormat="1" x14ac:dyDescent="0.25">
      <c r="A13" s="23" t="str">
        <f>"-"</f>
        <v>-</v>
      </c>
      <c r="B13" s="24" t="s">
        <v>103</v>
      </c>
      <c r="C13" s="25">
        <v>40</v>
      </c>
      <c r="D13" s="25">
        <v>3.08</v>
      </c>
      <c r="E13" s="25">
        <v>0</v>
      </c>
      <c r="F13" s="25">
        <v>1.2</v>
      </c>
      <c r="G13" s="25">
        <v>1.2</v>
      </c>
      <c r="H13" s="25">
        <v>21.32</v>
      </c>
      <c r="I13" s="25">
        <v>107.80799999999999</v>
      </c>
      <c r="J13" s="25">
        <v>0.2</v>
      </c>
      <c r="K13" s="25">
        <v>0</v>
      </c>
      <c r="L13" s="25">
        <v>0</v>
      </c>
      <c r="M13" s="25">
        <v>0</v>
      </c>
      <c r="N13" s="25">
        <v>1.32</v>
      </c>
      <c r="O13" s="25">
        <v>18.72</v>
      </c>
      <c r="P13" s="25">
        <v>1.28</v>
      </c>
      <c r="Q13" s="25">
        <v>0</v>
      </c>
      <c r="R13" s="25">
        <v>0</v>
      </c>
      <c r="S13" s="25">
        <v>0.12</v>
      </c>
      <c r="T13" s="25">
        <v>0.64</v>
      </c>
      <c r="U13" s="25">
        <v>171.6</v>
      </c>
      <c r="V13" s="25">
        <v>52.4</v>
      </c>
      <c r="W13" s="25">
        <v>8.8000000000000007</v>
      </c>
      <c r="X13" s="25">
        <v>13.2</v>
      </c>
      <c r="Y13" s="25">
        <v>34</v>
      </c>
      <c r="Z13" s="25">
        <v>0.8</v>
      </c>
      <c r="AA13" s="25">
        <v>0</v>
      </c>
      <c r="AB13" s="25">
        <v>0</v>
      </c>
      <c r="AC13" s="25">
        <v>0</v>
      </c>
      <c r="AD13" s="25">
        <v>0.68</v>
      </c>
      <c r="AE13" s="25">
        <v>0.06</v>
      </c>
      <c r="AF13" s="25">
        <v>0.02</v>
      </c>
      <c r="AG13" s="25">
        <v>0.64</v>
      </c>
      <c r="AH13" s="25">
        <v>1.2</v>
      </c>
      <c r="AI13" s="25">
        <v>0</v>
      </c>
      <c r="AJ13" s="26">
        <v>0</v>
      </c>
      <c r="AK13" s="26">
        <v>148.80000000000001</v>
      </c>
      <c r="AL13" s="26">
        <v>154.4</v>
      </c>
      <c r="AM13" s="26">
        <v>236.4</v>
      </c>
      <c r="AN13" s="26">
        <v>79.599999999999994</v>
      </c>
      <c r="AO13" s="26">
        <v>46.8</v>
      </c>
      <c r="AP13" s="26">
        <v>93.6</v>
      </c>
      <c r="AQ13" s="26">
        <v>35.200000000000003</v>
      </c>
      <c r="AR13" s="26">
        <v>168</v>
      </c>
      <c r="AS13" s="26">
        <v>104.4</v>
      </c>
      <c r="AT13" s="26">
        <v>145.19999999999999</v>
      </c>
      <c r="AU13" s="26">
        <v>120.4</v>
      </c>
      <c r="AV13" s="26">
        <v>64.400000000000006</v>
      </c>
      <c r="AW13" s="26">
        <v>112</v>
      </c>
      <c r="AX13" s="26">
        <v>930</v>
      </c>
      <c r="AY13" s="26">
        <v>0</v>
      </c>
      <c r="AZ13" s="26">
        <v>302.8</v>
      </c>
      <c r="BA13" s="26">
        <v>132.4</v>
      </c>
      <c r="BB13" s="26">
        <v>88.8</v>
      </c>
      <c r="BC13" s="26">
        <v>69.2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0.01</v>
      </c>
      <c r="BJ13" s="26">
        <v>0</v>
      </c>
      <c r="BK13" s="26">
        <v>0.13</v>
      </c>
      <c r="BL13" s="26">
        <v>0</v>
      </c>
      <c r="BM13" s="26">
        <v>0.06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0.47</v>
      </c>
      <c r="BT13" s="26">
        <v>0</v>
      </c>
      <c r="BU13" s="26">
        <v>0</v>
      </c>
      <c r="BV13" s="26">
        <v>0.35</v>
      </c>
      <c r="BW13" s="26">
        <v>0.01</v>
      </c>
      <c r="BX13" s="26">
        <v>0</v>
      </c>
      <c r="BY13" s="26">
        <v>0</v>
      </c>
      <c r="BZ13" s="26">
        <v>0</v>
      </c>
      <c r="CA13" s="26">
        <v>0</v>
      </c>
      <c r="CB13" s="26">
        <v>13.64</v>
      </c>
      <c r="CC13" s="27"/>
      <c r="CD13" s="27"/>
      <c r="CE13" s="26">
        <v>0</v>
      </c>
      <c r="CG13" s="26">
        <v>0</v>
      </c>
      <c r="CH13" s="26">
        <v>0</v>
      </c>
      <c r="CI13" s="26">
        <v>0</v>
      </c>
      <c r="CJ13" s="26">
        <v>665</v>
      </c>
      <c r="CK13" s="26">
        <v>256.2</v>
      </c>
      <c r="CL13" s="26">
        <v>460.6</v>
      </c>
      <c r="CM13" s="26">
        <v>5.32</v>
      </c>
      <c r="CN13" s="26">
        <v>5.32</v>
      </c>
      <c r="CO13" s="26">
        <v>5.32</v>
      </c>
      <c r="CP13" s="26">
        <v>0</v>
      </c>
      <c r="CQ13" s="26">
        <v>0</v>
      </c>
    </row>
    <row r="14" spans="1:95" s="26" customFormat="1" x14ac:dyDescent="0.25">
      <c r="A14" s="23" t="str">
        <f>""</f>
        <v/>
      </c>
      <c r="B14" s="24" t="s">
        <v>104</v>
      </c>
      <c r="C14" s="25">
        <v>5</v>
      </c>
      <c r="D14" s="25">
        <v>0.04</v>
      </c>
      <c r="E14" s="25">
        <v>0.04</v>
      </c>
      <c r="F14" s="25">
        <v>3.63</v>
      </c>
      <c r="G14" s="25">
        <v>0</v>
      </c>
      <c r="H14" s="25">
        <v>7.0000000000000007E-2</v>
      </c>
      <c r="I14" s="25">
        <v>33.031999999999996</v>
      </c>
      <c r="J14" s="25">
        <v>2.36</v>
      </c>
      <c r="K14" s="25">
        <v>0.11</v>
      </c>
      <c r="L14" s="25">
        <v>0</v>
      </c>
      <c r="M14" s="25">
        <v>0</v>
      </c>
      <c r="N14" s="25">
        <v>7.0000000000000007E-2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7.0000000000000007E-2</v>
      </c>
      <c r="U14" s="25">
        <v>0.75</v>
      </c>
      <c r="V14" s="25">
        <v>1.5</v>
      </c>
      <c r="W14" s="25">
        <v>1.2</v>
      </c>
      <c r="X14" s="25">
        <v>0</v>
      </c>
      <c r="Y14" s="25">
        <v>1.5</v>
      </c>
      <c r="Z14" s="25">
        <v>0.01</v>
      </c>
      <c r="AA14" s="25">
        <v>20</v>
      </c>
      <c r="AB14" s="25">
        <v>15</v>
      </c>
      <c r="AC14" s="25">
        <v>22.5</v>
      </c>
      <c r="AD14" s="25">
        <v>0.05</v>
      </c>
      <c r="AE14" s="25">
        <v>0</v>
      </c>
      <c r="AF14" s="25">
        <v>0.01</v>
      </c>
      <c r="AG14" s="25">
        <v>0.01</v>
      </c>
      <c r="AH14" s="25">
        <v>0.01</v>
      </c>
      <c r="AI14" s="25">
        <v>0</v>
      </c>
      <c r="AJ14" s="26">
        <v>0</v>
      </c>
      <c r="AK14" s="26">
        <v>2.1</v>
      </c>
      <c r="AL14" s="26">
        <v>2.0499999999999998</v>
      </c>
      <c r="AM14" s="26">
        <v>3.8</v>
      </c>
      <c r="AN14" s="26">
        <v>2.25</v>
      </c>
      <c r="AO14" s="26">
        <v>0.85</v>
      </c>
      <c r="AP14" s="26">
        <v>2.35</v>
      </c>
      <c r="AQ14" s="26">
        <v>2.15</v>
      </c>
      <c r="AR14" s="26">
        <v>2.1</v>
      </c>
      <c r="AS14" s="26">
        <v>1.8</v>
      </c>
      <c r="AT14" s="26">
        <v>1.3</v>
      </c>
      <c r="AU14" s="26">
        <v>2.85</v>
      </c>
      <c r="AV14" s="26">
        <v>1.75</v>
      </c>
      <c r="AW14" s="26">
        <v>1.2</v>
      </c>
      <c r="AX14" s="26">
        <v>7.1</v>
      </c>
      <c r="AY14" s="26">
        <v>0</v>
      </c>
      <c r="AZ14" s="26">
        <v>2.4</v>
      </c>
      <c r="BA14" s="26">
        <v>2.7</v>
      </c>
      <c r="BB14" s="26">
        <v>2.1</v>
      </c>
      <c r="BC14" s="26">
        <v>0.5</v>
      </c>
      <c r="BD14" s="26">
        <v>0.13</v>
      </c>
      <c r="BE14" s="26">
        <v>0.06</v>
      </c>
      <c r="BF14" s="26">
        <v>0.03</v>
      </c>
      <c r="BG14" s="26">
        <v>0.08</v>
      </c>
      <c r="BH14" s="26">
        <v>0.09</v>
      </c>
      <c r="BI14" s="26">
        <v>0.4</v>
      </c>
      <c r="BJ14" s="26">
        <v>0</v>
      </c>
      <c r="BK14" s="26">
        <v>1.1000000000000001</v>
      </c>
      <c r="BL14" s="26">
        <v>0</v>
      </c>
      <c r="BM14" s="26">
        <v>0.34</v>
      </c>
      <c r="BN14" s="26">
        <v>0</v>
      </c>
      <c r="BO14" s="26">
        <v>0</v>
      </c>
      <c r="BP14" s="26">
        <v>0</v>
      </c>
      <c r="BQ14" s="26">
        <v>0.08</v>
      </c>
      <c r="BR14" s="26">
        <v>0.12</v>
      </c>
      <c r="BS14" s="26">
        <v>0.9</v>
      </c>
      <c r="BT14" s="26">
        <v>0</v>
      </c>
      <c r="BU14" s="26">
        <v>0</v>
      </c>
      <c r="BV14" s="26">
        <v>0.05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1.25</v>
      </c>
      <c r="CC14" s="27"/>
      <c r="CD14" s="27"/>
      <c r="CE14" s="26">
        <v>22.5</v>
      </c>
      <c r="CG14" s="26">
        <v>0.2</v>
      </c>
      <c r="CH14" s="26">
        <v>0.05</v>
      </c>
      <c r="CI14" s="26">
        <v>0.13</v>
      </c>
      <c r="CJ14" s="26">
        <v>10</v>
      </c>
      <c r="CK14" s="26">
        <v>4.0999999999999996</v>
      </c>
      <c r="CL14" s="26">
        <v>7.05</v>
      </c>
      <c r="CM14" s="26">
        <v>0.86</v>
      </c>
      <c r="CN14" s="26">
        <v>0.44</v>
      </c>
      <c r="CO14" s="26">
        <v>0.65</v>
      </c>
      <c r="CP14" s="26">
        <v>0</v>
      </c>
      <c r="CQ14" s="26">
        <v>0</v>
      </c>
    </row>
    <row r="15" spans="1:95" s="26" customFormat="1" x14ac:dyDescent="0.25">
      <c r="A15" s="23" t="str">
        <f>"-"</f>
        <v>-</v>
      </c>
      <c r="B15" s="24" t="s">
        <v>105</v>
      </c>
      <c r="C15" s="25">
        <v>20</v>
      </c>
      <c r="D15" s="25">
        <v>1.5</v>
      </c>
      <c r="E15" s="25">
        <v>0</v>
      </c>
      <c r="F15" s="25">
        <v>1.96</v>
      </c>
      <c r="G15" s="25">
        <v>0</v>
      </c>
      <c r="H15" s="25">
        <v>15.34</v>
      </c>
      <c r="I15" s="25">
        <v>84.452000000000012</v>
      </c>
      <c r="J15" s="25">
        <v>0.42</v>
      </c>
      <c r="K15" s="25">
        <v>0</v>
      </c>
      <c r="L15" s="25">
        <v>0</v>
      </c>
      <c r="M15" s="25">
        <v>0</v>
      </c>
      <c r="N15" s="25">
        <v>4.72</v>
      </c>
      <c r="O15" s="25">
        <v>10.16</v>
      </c>
      <c r="P15" s="25">
        <v>0.46</v>
      </c>
      <c r="Q15" s="25">
        <v>0</v>
      </c>
      <c r="R15" s="25">
        <v>0</v>
      </c>
      <c r="S15" s="25">
        <v>0.1</v>
      </c>
      <c r="T15" s="25">
        <v>0.2</v>
      </c>
      <c r="U15" s="25">
        <v>66</v>
      </c>
      <c r="V15" s="25">
        <v>22</v>
      </c>
      <c r="W15" s="25">
        <v>5.8</v>
      </c>
      <c r="X15" s="25">
        <v>4</v>
      </c>
      <c r="Y15" s="25">
        <v>18</v>
      </c>
      <c r="Z15" s="25">
        <v>0.42</v>
      </c>
      <c r="AA15" s="25">
        <v>2</v>
      </c>
      <c r="AB15" s="25">
        <v>1.6</v>
      </c>
      <c r="AC15" s="25">
        <v>2.2000000000000002</v>
      </c>
      <c r="AD15" s="25">
        <v>0.7</v>
      </c>
      <c r="AE15" s="25">
        <v>0.02</v>
      </c>
      <c r="AF15" s="25">
        <v>0.01</v>
      </c>
      <c r="AG15" s="25">
        <v>0.14000000000000001</v>
      </c>
      <c r="AH15" s="25">
        <v>0.38</v>
      </c>
      <c r="AI15" s="25">
        <v>0</v>
      </c>
      <c r="AJ15" s="26">
        <v>0</v>
      </c>
      <c r="AK15" s="26">
        <v>249.4</v>
      </c>
      <c r="AL15" s="26">
        <v>185.2</v>
      </c>
      <c r="AM15" s="26">
        <v>318.8</v>
      </c>
      <c r="AN15" s="26">
        <v>286.60000000000002</v>
      </c>
      <c r="AO15" s="26">
        <v>87.6</v>
      </c>
      <c r="AP15" s="26">
        <v>162.4</v>
      </c>
      <c r="AQ15" s="26">
        <v>47.6</v>
      </c>
      <c r="AR15" s="26">
        <v>185.6</v>
      </c>
      <c r="AS15" s="26">
        <v>0</v>
      </c>
      <c r="AT15" s="26">
        <v>0</v>
      </c>
      <c r="AU15" s="26">
        <v>0</v>
      </c>
      <c r="AV15" s="26">
        <v>87.8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0.9</v>
      </c>
      <c r="CC15" s="27"/>
      <c r="CD15" s="27"/>
      <c r="CE15" s="26">
        <v>2.27</v>
      </c>
      <c r="CG15" s="26">
        <v>1.26</v>
      </c>
      <c r="CH15" s="26">
        <v>1.26</v>
      </c>
      <c r="CI15" s="26">
        <v>1.26</v>
      </c>
      <c r="CJ15" s="26">
        <v>648</v>
      </c>
      <c r="CK15" s="26">
        <v>414</v>
      </c>
      <c r="CL15" s="26">
        <v>531</v>
      </c>
      <c r="CM15" s="26">
        <v>6.16</v>
      </c>
      <c r="CN15" s="26">
        <v>6.16</v>
      </c>
      <c r="CO15" s="26">
        <v>6.16</v>
      </c>
      <c r="CP15" s="26">
        <v>0</v>
      </c>
      <c r="CQ15" s="26">
        <v>0</v>
      </c>
    </row>
    <row r="16" spans="1:95" s="26" customFormat="1" x14ac:dyDescent="0.25">
      <c r="A16" s="23" t="str">
        <f>"27/10"</f>
        <v>27/10</v>
      </c>
      <c r="B16" s="24" t="s">
        <v>106</v>
      </c>
      <c r="C16" s="25">
        <v>180</v>
      </c>
      <c r="D16" s="25">
        <v>0.18</v>
      </c>
      <c r="E16" s="25">
        <v>0</v>
      </c>
      <c r="F16" s="25">
        <v>0.04</v>
      </c>
      <c r="G16" s="25">
        <v>0.04</v>
      </c>
      <c r="H16" s="25">
        <v>4.53</v>
      </c>
      <c r="I16" s="25">
        <v>18.157085999999993</v>
      </c>
      <c r="J16" s="25">
        <v>0</v>
      </c>
      <c r="K16" s="25">
        <v>0</v>
      </c>
      <c r="L16" s="25">
        <v>0</v>
      </c>
      <c r="M16" s="25">
        <v>0</v>
      </c>
      <c r="N16" s="25">
        <v>4.4400000000000004</v>
      </c>
      <c r="O16" s="25">
        <v>0</v>
      </c>
      <c r="P16" s="25">
        <v>0.09</v>
      </c>
      <c r="Q16" s="25">
        <v>0</v>
      </c>
      <c r="R16" s="25">
        <v>0</v>
      </c>
      <c r="S16" s="25">
        <v>0</v>
      </c>
      <c r="T16" s="25">
        <v>0.05</v>
      </c>
      <c r="U16" s="25">
        <v>0.04</v>
      </c>
      <c r="V16" s="25">
        <v>0.13</v>
      </c>
      <c r="W16" s="25">
        <v>0.13</v>
      </c>
      <c r="X16" s="25">
        <v>0</v>
      </c>
      <c r="Y16" s="25">
        <v>0</v>
      </c>
      <c r="Z16" s="25">
        <v>0.01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180.08</v>
      </c>
      <c r="CC16" s="27"/>
      <c r="CD16" s="27"/>
      <c r="CE16" s="26">
        <v>0</v>
      </c>
      <c r="CG16" s="26">
        <v>3.07</v>
      </c>
      <c r="CH16" s="26">
        <v>3.07</v>
      </c>
      <c r="CI16" s="26">
        <v>3.07</v>
      </c>
      <c r="CJ16" s="26">
        <v>331.88</v>
      </c>
      <c r="CK16" s="26">
        <v>130.5</v>
      </c>
      <c r="CL16" s="26">
        <v>231.19</v>
      </c>
      <c r="CM16" s="26">
        <v>33.01</v>
      </c>
      <c r="CN16" s="26">
        <v>19.510000000000002</v>
      </c>
      <c r="CO16" s="26">
        <v>26.26</v>
      </c>
      <c r="CP16" s="26">
        <v>4.5</v>
      </c>
      <c r="CQ16" s="26">
        <v>0</v>
      </c>
    </row>
    <row r="17" spans="1:95" s="15" customFormat="1" ht="31.5" x14ac:dyDescent="0.25">
      <c r="A17" s="19" t="str">
        <f>"15/4"</f>
        <v>15/4</v>
      </c>
      <c r="B17" s="20" t="s">
        <v>107</v>
      </c>
      <c r="C17" s="21">
        <v>180</v>
      </c>
      <c r="D17" s="21">
        <v>5.37</v>
      </c>
      <c r="E17" s="21">
        <v>2.12</v>
      </c>
      <c r="F17" s="21">
        <v>4.29</v>
      </c>
      <c r="G17" s="21">
        <v>0.47</v>
      </c>
      <c r="H17" s="21">
        <v>30.37</v>
      </c>
      <c r="I17" s="21">
        <v>177.25160879999999</v>
      </c>
      <c r="J17" s="21">
        <v>3.06</v>
      </c>
      <c r="K17" s="21">
        <v>0.08</v>
      </c>
      <c r="L17" s="21">
        <v>0</v>
      </c>
      <c r="M17" s="21">
        <v>0</v>
      </c>
      <c r="N17" s="21">
        <v>6.82</v>
      </c>
      <c r="O17" s="21">
        <v>20.9</v>
      </c>
      <c r="P17" s="21">
        <v>2.65</v>
      </c>
      <c r="Q17" s="21">
        <v>0</v>
      </c>
      <c r="R17" s="21">
        <v>0</v>
      </c>
      <c r="S17" s="21">
        <v>7.0000000000000007E-2</v>
      </c>
      <c r="T17" s="21">
        <v>1.44</v>
      </c>
      <c r="U17" s="21">
        <v>216.17</v>
      </c>
      <c r="V17" s="21">
        <v>158.53</v>
      </c>
      <c r="W17" s="21">
        <v>103.69</v>
      </c>
      <c r="X17" s="21">
        <v>24.52</v>
      </c>
      <c r="Y17" s="21">
        <v>165.04</v>
      </c>
      <c r="Z17" s="21">
        <v>0.65</v>
      </c>
      <c r="AA17" s="21">
        <v>17.28</v>
      </c>
      <c r="AB17" s="21">
        <v>14.4</v>
      </c>
      <c r="AC17" s="21">
        <v>32.04</v>
      </c>
      <c r="AD17" s="21">
        <v>0.57999999999999996</v>
      </c>
      <c r="AE17" s="21">
        <v>0.09</v>
      </c>
      <c r="AF17" s="21">
        <v>0.11</v>
      </c>
      <c r="AG17" s="21">
        <v>0.84</v>
      </c>
      <c r="AH17" s="21">
        <v>2.2799999999999998</v>
      </c>
      <c r="AI17" s="21">
        <v>0.37</v>
      </c>
      <c r="AJ17" s="15">
        <v>0</v>
      </c>
      <c r="AK17" s="15">
        <v>163.85</v>
      </c>
      <c r="AL17" s="15">
        <v>158.74</v>
      </c>
      <c r="AM17" s="15">
        <v>175.16</v>
      </c>
      <c r="AN17" s="15">
        <v>119.96</v>
      </c>
      <c r="AO17" s="15">
        <v>54.72</v>
      </c>
      <c r="AP17" s="15">
        <v>86.19</v>
      </c>
      <c r="AQ17" s="15">
        <v>42.06</v>
      </c>
      <c r="AR17" s="15">
        <v>177.39</v>
      </c>
      <c r="AS17" s="15">
        <v>138.27000000000001</v>
      </c>
      <c r="AT17" s="15">
        <v>166.7</v>
      </c>
      <c r="AU17" s="15">
        <v>216.81</v>
      </c>
      <c r="AV17" s="15">
        <v>79.02</v>
      </c>
      <c r="AW17" s="15">
        <v>139.56</v>
      </c>
      <c r="AX17" s="15">
        <v>815.27</v>
      </c>
      <c r="AY17" s="15">
        <v>0</v>
      </c>
      <c r="AZ17" s="15">
        <v>444.93</v>
      </c>
      <c r="BA17" s="15">
        <v>133.80000000000001</v>
      </c>
      <c r="BB17" s="15">
        <v>102.94</v>
      </c>
      <c r="BC17" s="15">
        <v>68.02</v>
      </c>
      <c r="BD17" s="15">
        <v>0.09</v>
      </c>
      <c r="BE17" s="15">
        <v>0.04</v>
      </c>
      <c r="BF17" s="15">
        <v>0.02</v>
      </c>
      <c r="BG17" s="15">
        <v>0.05</v>
      </c>
      <c r="BH17" s="15">
        <v>0.05</v>
      </c>
      <c r="BI17" s="15">
        <v>0.25</v>
      </c>
      <c r="BJ17" s="15">
        <v>0</v>
      </c>
      <c r="BK17" s="15">
        <v>0.7</v>
      </c>
      <c r="BL17" s="15">
        <v>0</v>
      </c>
      <c r="BM17" s="15">
        <v>0.22</v>
      </c>
      <c r="BN17" s="15">
        <v>0</v>
      </c>
      <c r="BO17" s="15">
        <v>0</v>
      </c>
      <c r="BP17" s="15">
        <v>0</v>
      </c>
      <c r="BQ17" s="15">
        <v>0.05</v>
      </c>
      <c r="BR17" s="15">
        <v>7.0000000000000007E-2</v>
      </c>
      <c r="BS17" s="15">
        <v>0.56999999999999995</v>
      </c>
      <c r="BT17" s="15">
        <v>0</v>
      </c>
      <c r="BU17" s="15">
        <v>0</v>
      </c>
      <c r="BV17" s="15">
        <v>0.03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160.02000000000001</v>
      </c>
      <c r="CC17" s="22"/>
      <c r="CD17" s="22"/>
      <c r="CE17" s="15">
        <v>19.68</v>
      </c>
      <c r="CG17" s="15">
        <v>25.68</v>
      </c>
      <c r="CH17" s="15">
        <v>10.89</v>
      </c>
      <c r="CI17" s="15">
        <v>18.28</v>
      </c>
      <c r="CJ17" s="15">
        <v>1610.75</v>
      </c>
      <c r="CK17" s="15">
        <v>737.21</v>
      </c>
      <c r="CL17" s="15">
        <v>1173.98</v>
      </c>
      <c r="CM17" s="15">
        <v>33.909999999999997</v>
      </c>
      <c r="CN17" s="15">
        <v>17.91</v>
      </c>
      <c r="CO17" s="15">
        <v>25.91</v>
      </c>
      <c r="CP17" s="15">
        <v>3.6</v>
      </c>
      <c r="CQ17" s="15">
        <v>0.45</v>
      </c>
    </row>
    <row r="18" spans="1:95" s="16" customFormat="1" x14ac:dyDescent="0.25">
      <c r="A18" s="28"/>
      <c r="B18" s="29" t="s">
        <v>108</v>
      </c>
      <c r="C18" s="30">
        <f>SUM(C13:C17)</f>
        <v>425</v>
      </c>
      <c r="D18" s="30">
        <f t="shared" ref="D18:BO18" si="0">SUM(D13:D17)</f>
        <v>10.17</v>
      </c>
      <c r="E18" s="30">
        <f t="shared" si="0"/>
        <v>2.16</v>
      </c>
      <c r="F18" s="30">
        <f t="shared" si="0"/>
        <v>11.120000000000001</v>
      </c>
      <c r="G18" s="30">
        <f t="shared" si="0"/>
        <v>1.71</v>
      </c>
      <c r="H18" s="30">
        <f t="shared" si="0"/>
        <v>71.63000000000001</v>
      </c>
      <c r="I18" s="30">
        <f t="shared" si="0"/>
        <v>420.70069479999995</v>
      </c>
      <c r="J18" s="30">
        <f t="shared" si="0"/>
        <v>6.04</v>
      </c>
      <c r="K18" s="30">
        <f t="shared" si="0"/>
        <v>0.19</v>
      </c>
      <c r="L18" s="30">
        <f t="shared" si="0"/>
        <v>0</v>
      </c>
      <c r="M18" s="30">
        <f t="shared" si="0"/>
        <v>0</v>
      </c>
      <c r="N18" s="30">
        <f t="shared" si="0"/>
        <v>17.37</v>
      </c>
      <c r="O18" s="30">
        <f t="shared" si="0"/>
        <v>49.78</v>
      </c>
      <c r="P18" s="30">
        <f t="shared" si="0"/>
        <v>4.4800000000000004</v>
      </c>
      <c r="Q18" s="30">
        <f t="shared" si="0"/>
        <v>0</v>
      </c>
      <c r="R18" s="30">
        <f t="shared" si="0"/>
        <v>0</v>
      </c>
      <c r="S18" s="30">
        <f t="shared" si="0"/>
        <v>0.29000000000000004</v>
      </c>
      <c r="T18" s="30">
        <f t="shared" si="0"/>
        <v>2.4</v>
      </c>
      <c r="U18" s="30">
        <f t="shared" si="0"/>
        <v>454.55999999999995</v>
      </c>
      <c r="V18" s="30">
        <f t="shared" si="0"/>
        <v>234.56</v>
      </c>
      <c r="W18" s="30">
        <f t="shared" si="0"/>
        <v>119.62</v>
      </c>
      <c r="X18" s="30">
        <f t="shared" si="0"/>
        <v>41.72</v>
      </c>
      <c r="Y18" s="30">
        <f t="shared" si="0"/>
        <v>218.54</v>
      </c>
      <c r="Z18" s="30">
        <f t="shared" si="0"/>
        <v>1.8900000000000001</v>
      </c>
      <c r="AA18" s="30">
        <f t="shared" si="0"/>
        <v>39.28</v>
      </c>
      <c r="AB18" s="30">
        <f t="shared" si="0"/>
        <v>31</v>
      </c>
      <c r="AC18" s="30">
        <f t="shared" si="0"/>
        <v>56.739999999999995</v>
      </c>
      <c r="AD18" s="30">
        <f t="shared" si="0"/>
        <v>2.0100000000000002</v>
      </c>
      <c r="AE18" s="30">
        <f t="shared" si="0"/>
        <v>0.16999999999999998</v>
      </c>
      <c r="AF18" s="30">
        <f t="shared" si="0"/>
        <v>0.15</v>
      </c>
      <c r="AG18" s="30">
        <f t="shared" si="0"/>
        <v>1.63</v>
      </c>
      <c r="AH18" s="30">
        <f t="shared" si="0"/>
        <v>3.8699999999999997</v>
      </c>
      <c r="AI18" s="30">
        <f t="shared" si="0"/>
        <v>0.37</v>
      </c>
      <c r="AJ18" s="30">
        <f t="shared" si="0"/>
        <v>0</v>
      </c>
      <c r="AK18" s="30">
        <f t="shared" si="0"/>
        <v>564.15</v>
      </c>
      <c r="AL18" s="30">
        <f t="shared" si="0"/>
        <v>500.39</v>
      </c>
      <c r="AM18" s="30">
        <f t="shared" si="0"/>
        <v>734.16</v>
      </c>
      <c r="AN18" s="30">
        <f t="shared" si="0"/>
        <v>488.41</v>
      </c>
      <c r="AO18" s="30">
        <f t="shared" si="0"/>
        <v>189.97</v>
      </c>
      <c r="AP18" s="30">
        <f t="shared" si="0"/>
        <v>344.54</v>
      </c>
      <c r="AQ18" s="30">
        <f t="shared" si="0"/>
        <v>127.01</v>
      </c>
      <c r="AR18" s="30">
        <f t="shared" si="0"/>
        <v>533.08999999999992</v>
      </c>
      <c r="AS18" s="30">
        <f t="shared" si="0"/>
        <v>244.47000000000003</v>
      </c>
      <c r="AT18" s="30">
        <f t="shared" si="0"/>
        <v>313.2</v>
      </c>
      <c r="AU18" s="30">
        <f t="shared" si="0"/>
        <v>340.06</v>
      </c>
      <c r="AV18" s="30">
        <f t="shared" si="0"/>
        <v>232.96999999999997</v>
      </c>
      <c r="AW18" s="30">
        <f t="shared" si="0"/>
        <v>252.76</v>
      </c>
      <c r="AX18" s="30">
        <f t="shared" si="0"/>
        <v>1752.37</v>
      </c>
      <c r="AY18" s="30">
        <f t="shared" si="0"/>
        <v>0</v>
      </c>
      <c r="AZ18" s="30">
        <f t="shared" si="0"/>
        <v>750.13</v>
      </c>
      <c r="BA18" s="30">
        <f t="shared" si="0"/>
        <v>268.89999999999998</v>
      </c>
      <c r="BB18" s="30">
        <f t="shared" si="0"/>
        <v>193.83999999999997</v>
      </c>
      <c r="BC18" s="30">
        <f t="shared" si="0"/>
        <v>137.72</v>
      </c>
      <c r="BD18" s="30">
        <f t="shared" si="0"/>
        <v>0.22</v>
      </c>
      <c r="BE18" s="30">
        <f t="shared" si="0"/>
        <v>0.1</v>
      </c>
      <c r="BF18" s="30">
        <f t="shared" si="0"/>
        <v>0.05</v>
      </c>
      <c r="BG18" s="30">
        <f t="shared" si="0"/>
        <v>0.13</v>
      </c>
      <c r="BH18" s="30">
        <f t="shared" si="0"/>
        <v>0.14000000000000001</v>
      </c>
      <c r="BI18" s="30">
        <f t="shared" si="0"/>
        <v>0.66</v>
      </c>
      <c r="BJ18" s="30">
        <f t="shared" si="0"/>
        <v>0</v>
      </c>
      <c r="BK18" s="30">
        <f t="shared" si="0"/>
        <v>1.93</v>
      </c>
      <c r="BL18" s="30">
        <f t="shared" si="0"/>
        <v>0</v>
      </c>
      <c r="BM18" s="30">
        <f t="shared" si="0"/>
        <v>0.62</v>
      </c>
      <c r="BN18" s="30">
        <f t="shared" si="0"/>
        <v>0</v>
      </c>
      <c r="BO18" s="30">
        <f t="shared" si="0"/>
        <v>0</v>
      </c>
      <c r="BP18" s="30">
        <f t="shared" ref="BP18:CO18" si="1">SUM(BP13:BP17)</f>
        <v>0</v>
      </c>
      <c r="BQ18" s="30">
        <f t="shared" si="1"/>
        <v>0.13</v>
      </c>
      <c r="BR18" s="30">
        <f t="shared" si="1"/>
        <v>0.19</v>
      </c>
      <c r="BS18" s="30">
        <f t="shared" si="1"/>
        <v>1.94</v>
      </c>
      <c r="BT18" s="30">
        <f t="shared" si="1"/>
        <v>0</v>
      </c>
      <c r="BU18" s="30">
        <f t="shared" si="1"/>
        <v>0</v>
      </c>
      <c r="BV18" s="30">
        <f t="shared" si="1"/>
        <v>0.42999999999999994</v>
      </c>
      <c r="BW18" s="30">
        <f t="shared" si="1"/>
        <v>0.01</v>
      </c>
      <c r="BX18" s="30">
        <f t="shared" si="1"/>
        <v>0</v>
      </c>
      <c r="BY18" s="30">
        <f t="shared" si="1"/>
        <v>0</v>
      </c>
      <c r="BZ18" s="30">
        <f t="shared" si="1"/>
        <v>0</v>
      </c>
      <c r="CA18" s="30">
        <f t="shared" si="1"/>
        <v>0</v>
      </c>
      <c r="CB18" s="30">
        <f t="shared" si="1"/>
        <v>355.89</v>
      </c>
      <c r="CC18" s="30">
        <f t="shared" si="1"/>
        <v>0</v>
      </c>
      <c r="CD18" s="30">
        <f t="shared" si="1"/>
        <v>0</v>
      </c>
      <c r="CE18" s="30">
        <f t="shared" si="1"/>
        <v>44.45</v>
      </c>
      <c r="CF18" s="30">
        <f t="shared" si="1"/>
        <v>0</v>
      </c>
      <c r="CG18" s="30">
        <f t="shared" si="1"/>
        <v>30.21</v>
      </c>
      <c r="CH18" s="30">
        <f t="shared" si="1"/>
        <v>15.27</v>
      </c>
      <c r="CI18" s="30">
        <f t="shared" si="1"/>
        <v>22.740000000000002</v>
      </c>
      <c r="CJ18" s="30">
        <f t="shared" si="1"/>
        <v>3265.63</v>
      </c>
      <c r="CK18" s="30">
        <f t="shared" si="1"/>
        <v>1542.01</v>
      </c>
      <c r="CL18" s="30">
        <f t="shared" si="1"/>
        <v>2403.8200000000002</v>
      </c>
      <c r="CM18" s="30">
        <f t="shared" si="1"/>
        <v>79.259999999999991</v>
      </c>
      <c r="CN18" s="30">
        <f t="shared" si="1"/>
        <v>49.34</v>
      </c>
      <c r="CO18" s="30">
        <f t="shared" si="1"/>
        <v>64.3</v>
      </c>
      <c r="CP18" s="16">
        <v>8.1</v>
      </c>
      <c r="CQ18" s="16">
        <v>0.45</v>
      </c>
    </row>
    <row r="19" spans="1:95" x14ac:dyDescent="0.25">
      <c r="B19" s="18" t="s">
        <v>109</v>
      </c>
    </row>
    <row r="20" spans="1:95" s="15" customFormat="1" x14ac:dyDescent="0.25">
      <c r="A20" s="19" t="str">
        <f>"-"</f>
        <v>-</v>
      </c>
      <c r="B20" s="20" t="s">
        <v>110</v>
      </c>
      <c r="C20" s="21">
        <v>100</v>
      </c>
      <c r="D20" s="21">
        <v>0.5</v>
      </c>
      <c r="E20" s="21">
        <v>0</v>
      </c>
      <c r="F20" s="21">
        <v>0.1</v>
      </c>
      <c r="G20" s="21">
        <v>0</v>
      </c>
      <c r="H20" s="21">
        <v>10.3</v>
      </c>
      <c r="I20" s="21">
        <v>43.239999999999995</v>
      </c>
      <c r="J20" s="21">
        <v>0</v>
      </c>
      <c r="K20" s="21">
        <v>0</v>
      </c>
      <c r="L20" s="21">
        <v>0</v>
      </c>
      <c r="M20" s="21">
        <v>0</v>
      </c>
      <c r="N20" s="21">
        <v>9.9</v>
      </c>
      <c r="O20" s="21">
        <v>0.2</v>
      </c>
      <c r="P20" s="21">
        <v>0.2</v>
      </c>
      <c r="Q20" s="21">
        <v>0</v>
      </c>
      <c r="R20" s="21">
        <v>0</v>
      </c>
      <c r="S20" s="21">
        <v>0.5</v>
      </c>
      <c r="T20" s="21">
        <v>0.3</v>
      </c>
      <c r="U20" s="21">
        <v>6</v>
      </c>
      <c r="V20" s="21">
        <v>120</v>
      </c>
      <c r="W20" s="21">
        <v>7</v>
      </c>
      <c r="X20" s="21">
        <v>4</v>
      </c>
      <c r="Y20" s="21">
        <v>7</v>
      </c>
      <c r="Z20" s="21">
        <v>1.4</v>
      </c>
      <c r="AA20" s="21">
        <v>0</v>
      </c>
      <c r="AB20" s="21">
        <v>0</v>
      </c>
      <c r="AC20" s="21">
        <v>0</v>
      </c>
      <c r="AD20" s="21">
        <v>0.1</v>
      </c>
      <c r="AE20" s="21">
        <v>0.01</v>
      </c>
      <c r="AF20" s="21">
        <v>0.01</v>
      </c>
      <c r="AG20" s="21">
        <v>0.1</v>
      </c>
      <c r="AH20" s="21">
        <v>0.2</v>
      </c>
      <c r="AI20" s="21">
        <v>2</v>
      </c>
      <c r="AJ20" s="15">
        <v>0.2</v>
      </c>
      <c r="AK20" s="15">
        <v>8</v>
      </c>
      <c r="AL20" s="15">
        <v>10</v>
      </c>
      <c r="AM20" s="15">
        <v>14</v>
      </c>
      <c r="AN20" s="15">
        <v>14</v>
      </c>
      <c r="AO20" s="15">
        <v>2</v>
      </c>
      <c r="AP20" s="15">
        <v>8</v>
      </c>
      <c r="AQ20" s="15">
        <v>2</v>
      </c>
      <c r="AR20" s="15">
        <v>7</v>
      </c>
      <c r="AS20" s="15">
        <v>13</v>
      </c>
      <c r="AT20" s="15">
        <v>8</v>
      </c>
      <c r="AU20" s="15">
        <v>58</v>
      </c>
      <c r="AV20" s="15">
        <v>5</v>
      </c>
      <c r="AW20" s="15">
        <v>11</v>
      </c>
      <c r="AX20" s="15">
        <v>32</v>
      </c>
      <c r="AY20" s="15">
        <v>0</v>
      </c>
      <c r="AZ20" s="15">
        <v>10</v>
      </c>
      <c r="BA20" s="15">
        <v>12</v>
      </c>
      <c r="BB20" s="15">
        <v>5</v>
      </c>
      <c r="BC20" s="15">
        <v>4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88.1</v>
      </c>
      <c r="CC20" s="22"/>
      <c r="CD20" s="22"/>
      <c r="CE20" s="15">
        <v>0</v>
      </c>
      <c r="CG20" s="15">
        <v>4</v>
      </c>
      <c r="CH20" s="15">
        <v>4</v>
      </c>
      <c r="CI20" s="15">
        <v>4</v>
      </c>
      <c r="CJ20" s="15">
        <v>400</v>
      </c>
      <c r="CK20" s="15">
        <v>182</v>
      </c>
      <c r="CL20" s="15">
        <v>291</v>
      </c>
      <c r="CM20" s="15">
        <v>0.6</v>
      </c>
      <c r="CN20" s="15">
        <v>0.6</v>
      </c>
      <c r="CO20" s="15">
        <v>0.6</v>
      </c>
      <c r="CP20" s="15">
        <v>0</v>
      </c>
      <c r="CQ20" s="15">
        <v>0</v>
      </c>
    </row>
    <row r="21" spans="1:95" s="16" customFormat="1" x14ac:dyDescent="0.25">
      <c r="A21" s="28"/>
      <c r="B21" s="29" t="s">
        <v>111</v>
      </c>
      <c r="C21" s="30">
        <f>SUM(C20)</f>
        <v>100</v>
      </c>
      <c r="D21" s="30">
        <f t="shared" ref="D21:BO21" si="2">SUM(D20)</f>
        <v>0.5</v>
      </c>
      <c r="E21" s="30">
        <f t="shared" si="2"/>
        <v>0</v>
      </c>
      <c r="F21" s="30">
        <f t="shared" si="2"/>
        <v>0.1</v>
      </c>
      <c r="G21" s="30">
        <f t="shared" si="2"/>
        <v>0</v>
      </c>
      <c r="H21" s="30">
        <f t="shared" si="2"/>
        <v>10.3</v>
      </c>
      <c r="I21" s="30">
        <f t="shared" si="2"/>
        <v>43.239999999999995</v>
      </c>
      <c r="J21" s="30">
        <f t="shared" si="2"/>
        <v>0</v>
      </c>
      <c r="K21" s="30">
        <f t="shared" si="2"/>
        <v>0</v>
      </c>
      <c r="L21" s="30">
        <f t="shared" si="2"/>
        <v>0</v>
      </c>
      <c r="M21" s="30">
        <f t="shared" si="2"/>
        <v>0</v>
      </c>
      <c r="N21" s="30">
        <f t="shared" si="2"/>
        <v>9.9</v>
      </c>
      <c r="O21" s="30">
        <f t="shared" si="2"/>
        <v>0.2</v>
      </c>
      <c r="P21" s="30">
        <f t="shared" si="2"/>
        <v>0.2</v>
      </c>
      <c r="Q21" s="30">
        <f t="shared" si="2"/>
        <v>0</v>
      </c>
      <c r="R21" s="30">
        <f t="shared" si="2"/>
        <v>0</v>
      </c>
      <c r="S21" s="30">
        <f t="shared" si="2"/>
        <v>0.5</v>
      </c>
      <c r="T21" s="30">
        <f t="shared" si="2"/>
        <v>0.3</v>
      </c>
      <c r="U21" s="30">
        <f t="shared" si="2"/>
        <v>6</v>
      </c>
      <c r="V21" s="30">
        <f t="shared" si="2"/>
        <v>120</v>
      </c>
      <c r="W21" s="30">
        <f t="shared" si="2"/>
        <v>7</v>
      </c>
      <c r="X21" s="30">
        <f t="shared" si="2"/>
        <v>4</v>
      </c>
      <c r="Y21" s="30">
        <f t="shared" si="2"/>
        <v>7</v>
      </c>
      <c r="Z21" s="30">
        <f t="shared" si="2"/>
        <v>1.4</v>
      </c>
      <c r="AA21" s="30">
        <f t="shared" si="2"/>
        <v>0</v>
      </c>
      <c r="AB21" s="30">
        <f t="shared" si="2"/>
        <v>0</v>
      </c>
      <c r="AC21" s="30">
        <f t="shared" si="2"/>
        <v>0</v>
      </c>
      <c r="AD21" s="30">
        <f t="shared" si="2"/>
        <v>0.1</v>
      </c>
      <c r="AE21" s="30">
        <f t="shared" si="2"/>
        <v>0.01</v>
      </c>
      <c r="AF21" s="30">
        <f t="shared" si="2"/>
        <v>0.01</v>
      </c>
      <c r="AG21" s="30">
        <f t="shared" si="2"/>
        <v>0.1</v>
      </c>
      <c r="AH21" s="30">
        <f t="shared" si="2"/>
        <v>0.2</v>
      </c>
      <c r="AI21" s="30">
        <f t="shared" si="2"/>
        <v>2</v>
      </c>
      <c r="AJ21" s="30">
        <f t="shared" si="2"/>
        <v>0.2</v>
      </c>
      <c r="AK21" s="30">
        <f t="shared" si="2"/>
        <v>8</v>
      </c>
      <c r="AL21" s="30">
        <f t="shared" si="2"/>
        <v>10</v>
      </c>
      <c r="AM21" s="30">
        <f t="shared" si="2"/>
        <v>14</v>
      </c>
      <c r="AN21" s="30">
        <f t="shared" si="2"/>
        <v>14</v>
      </c>
      <c r="AO21" s="30">
        <f t="shared" si="2"/>
        <v>2</v>
      </c>
      <c r="AP21" s="30">
        <f t="shared" si="2"/>
        <v>8</v>
      </c>
      <c r="AQ21" s="30">
        <f t="shared" si="2"/>
        <v>2</v>
      </c>
      <c r="AR21" s="30">
        <f t="shared" si="2"/>
        <v>7</v>
      </c>
      <c r="AS21" s="30">
        <f t="shared" si="2"/>
        <v>13</v>
      </c>
      <c r="AT21" s="30">
        <f t="shared" si="2"/>
        <v>8</v>
      </c>
      <c r="AU21" s="30">
        <f t="shared" si="2"/>
        <v>58</v>
      </c>
      <c r="AV21" s="30">
        <f t="shared" si="2"/>
        <v>5</v>
      </c>
      <c r="AW21" s="30">
        <f t="shared" si="2"/>
        <v>11</v>
      </c>
      <c r="AX21" s="30">
        <f t="shared" si="2"/>
        <v>32</v>
      </c>
      <c r="AY21" s="30">
        <f t="shared" si="2"/>
        <v>0</v>
      </c>
      <c r="AZ21" s="30">
        <f t="shared" si="2"/>
        <v>10</v>
      </c>
      <c r="BA21" s="30">
        <f t="shared" si="2"/>
        <v>12</v>
      </c>
      <c r="BB21" s="30">
        <f t="shared" si="2"/>
        <v>5</v>
      </c>
      <c r="BC21" s="30">
        <f t="shared" si="2"/>
        <v>4</v>
      </c>
      <c r="BD21" s="30">
        <f t="shared" si="2"/>
        <v>0</v>
      </c>
      <c r="BE21" s="30">
        <f t="shared" si="2"/>
        <v>0</v>
      </c>
      <c r="BF21" s="30">
        <f t="shared" si="2"/>
        <v>0</v>
      </c>
      <c r="BG21" s="30">
        <f t="shared" si="2"/>
        <v>0</v>
      </c>
      <c r="BH21" s="30">
        <f t="shared" si="2"/>
        <v>0</v>
      </c>
      <c r="BI21" s="30">
        <f t="shared" si="2"/>
        <v>0</v>
      </c>
      <c r="BJ21" s="30">
        <f t="shared" si="2"/>
        <v>0</v>
      </c>
      <c r="BK21" s="30">
        <f t="shared" si="2"/>
        <v>0</v>
      </c>
      <c r="BL21" s="30">
        <f t="shared" si="2"/>
        <v>0</v>
      </c>
      <c r="BM21" s="30">
        <f t="shared" si="2"/>
        <v>0</v>
      </c>
      <c r="BN21" s="30">
        <f t="shared" si="2"/>
        <v>0</v>
      </c>
      <c r="BO21" s="30">
        <f t="shared" si="2"/>
        <v>0</v>
      </c>
      <c r="BP21" s="30">
        <f t="shared" ref="BP21:CO21" si="3">SUM(BP20)</f>
        <v>0</v>
      </c>
      <c r="BQ21" s="30">
        <f t="shared" si="3"/>
        <v>0</v>
      </c>
      <c r="BR21" s="30">
        <f t="shared" si="3"/>
        <v>0</v>
      </c>
      <c r="BS21" s="30">
        <f t="shared" si="3"/>
        <v>0</v>
      </c>
      <c r="BT21" s="30">
        <f t="shared" si="3"/>
        <v>0</v>
      </c>
      <c r="BU21" s="30">
        <f t="shared" si="3"/>
        <v>0</v>
      </c>
      <c r="BV21" s="30">
        <f t="shared" si="3"/>
        <v>0</v>
      </c>
      <c r="BW21" s="30">
        <f t="shared" si="3"/>
        <v>0</v>
      </c>
      <c r="BX21" s="30">
        <f t="shared" si="3"/>
        <v>0</v>
      </c>
      <c r="BY21" s="30">
        <f t="shared" si="3"/>
        <v>0</v>
      </c>
      <c r="BZ21" s="30">
        <f t="shared" si="3"/>
        <v>0</v>
      </c>
      <c r="CA21" s="30">
        <f t="shared" si="3"/>
        <v>0</v>
      </c>
      <c r="CB21" s="30">
        <f t="shared" si="3"/>
        <v>88.1</v>
      </c>
      <c r="CC21" s="30">
        <f t="shared" si="3"/>
        <v>0</v>
      </c>
      <c r="CD21" s="30">
        <f t="shared" si="3"/>
        <v>0</v>
      </c>
      <c r="CE21" s="30">
        <f t="shared" si="3"/>
        <v>0</v>
      </c>
      <c r="CF21" s="30">
        <f t="shared" si="3"/>
        <v>0</v>
      </c>
      <c r="CG21" s="30">
        <f t="shared" si="3"/>
        <v>4</v>
      </c>
      <c r="CH21" s="30">
        <f t="shared" si="3"/>
        <v>4</v>
      </c>
      <c r="CI21" s="30">
        <f t="shared" si="3"/>
        <v>4</v>
      </c>
      <c r="CJ21" s="30">
        <f t="shared" si="3"/>
        <v>400</v>
      </c>
      <c r="CK21" s="30">
        <f t="shared" si="3"/>
        <v>182</v>
      </c>
      <c r="CL21" s="30">
        <f t="shared" si="3"/>
        <v>291</v>
      </c>
      <c r="CM21" s="30">
        <f t="shared" si="3"/>
        <v>0.6</v>
      </c>
      <c r="CN21" s="30">
        <f t="shared" si="3"/>
        <v>0.6</v>
      </c>
      <c r="CO21" s="30">
        <f t="shared" si="3"/>
        <v>0.6</v>
      </c>
      <c r="CP21" s="16">
        <v>0</v>
      </c>
      <c r="CQ21" s="16">
        <v>0</v>
      </c>
    </row>
    <row r="22" spans="1:95" x14ac:dyDescent="0.25">
      <c r="B22" s="18" t="s">
        <v>112</v>
      </c>
    </row>
    <row r="23" spans="1:95" s="26" customFormat="1" x14ac:dyDescent="0.25">
      <c r="A23" s="23" t="str">
        <f>"-"</f>
        <v>-</v>
      </c>
      <c r="B23" s="24" t="s">
        <v>113</v>
      </c>
      <c r="C23" s="25">
        <v>20</v>
      </c>
      <c r="D23" s="25">
        <v>1.32</v>
      </c>
      <c r="E23" s="25">
        <v>0</v>
      </c>
      <c r="F23" s="25">
        <v>0.13</v>
      </c>
      <c r="G23" s="25">
        <v>0.13</v>
      </c>
      <c r="H23" s="25">
        <v>9.3800000000000008</v>
      </c>
      <c r="I23" s="25">
        <v>44.780199999999994</v>
      </c>
      <c r="J23" s="25">
        <v>0</v>
      </c>
      <c r="K23" s="25">
        <v>0</v>
      </c>
      <c r="L23" s="25">
        <v>0</v>
      </c>
      <c r="M23" s="25">
        <v>0</v>
      </c>
      <c r="N23" s="25">
        <v>0.22</v>
      </c>
      <c r="O23" s="25">
        <v>9.1199999999999992</v>
      </c>
      <c r="P23" s="25">
        <v>0.04</v>
      </c>
      <c r="Q23" s="25">
        <v>0</v>
      </c>
      <c r="R23" s="25">
        <v>0</v>
      </c>
      <c r="S23" s="25">
        <v>0</v>
      </c>
      <c r="T23" s="25">
        <v>0.36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6">
        <v>0</v>
      </c>
      <c r="AK23" s="26">
        <v>63.86</v>
      </c>
      <c r="AL23" s="26">
        <v>66.47</v>
      </c>
      <c r="AM23" s="26">
        <v>101.79</v>
      </c>
      <c r="AN23" s="26">
        <v>33.76</v>
      </c>
      <c r="AO23" s="26">
        <v>20.010000000000002</v>
      </c>
      <c r="AP23" s="26">
        <v>40.020000000000003</v>
      </c>
      <c r="AQ23" s="26">
        <v>15.14</v>
      </c>
      <c r="AR23" s="26">
        <v>72.38</v>
      </c>
      <c r="AS23" s="26">
        <v>44.89</v>
      </c>
      <c r="AT23" s="26">
        <v>62.64</v>
      </c>
      <c r="AU23" s="26">
        <v>51.68</v>
      </c>
      <c r="AV23" s="26">
        <v>27.14</v>
      </c>
      <c r="AW23" s="26">
        <v>48.02</v>
      </c>
      <c r="AX23" s="26">
        <v>401.59</v>
      </c>
      <c r="AY23" s="26">
        <v>0</v>
      </c>
      <c r="AZ23" s="26">
        <v>130.85</v>
      </c>
      <c r="BA23" s="26">
        <v>56.9</v>
      </c>
      <c r="BB23" s="26">
        <v>37.76</v>
      </c>
      <c r="BC23" s="26">
        <v>29.93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0.02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0.01</v>
      </c>
      <c r="BT23" s="26">
        <v>0</v>
      </c>
      <c r="BU23" s="26">
        <v>0</v>
      </c>
      <c r="BV23" s="26">
        <v>0.06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7.82</v>
      </c>
      <c r="CC23" s="27"/>
      <c r="CD23" s="27"/>
      <c r="CE23" s="26">
        <v>0</v>
      </c>
      <c r="CG23" s="26">
        <v>0</v>
      </c>
      <c r="CH23" s="26">
        <v>0</v>
      </c>
      <c r="CI23" s="26">
        <v>0</v>
      </c>
      <c r="CJ23" s="26">
        <v>380</v>
      </c>
      <c r="CK23" s="26">
        <v>146.4</v>
      </c>
      <c r="CL23" s="26">
        <v>263.2</v>
      </c>
      <c r="CM23" s="26">
        <v>3.04</v>
      </c>
      <c r="CN23" s="26">
        <v>3.04</v>
      </c>
      <c r="CO23" s="26">
        <v>3.04</v>
      </c>
      <c r="CP23" s="26">
        <v>0</v>
      </c>
      <c r="CQ23" s="26">
        <v>0</v>
      </c>
    </row>
    <row r="24" spans="1:95" s="26" customFormat="1" x14ac:dyDescent="0.25">
      <c r="A24" s="23" t="str">
        <f>"-"</f>
        <v>-</v>
      </c>
      <c r="B24" s="24" t="s">
        <v>114</v>
      </c>
      <c r="C24" s="25">
        <v>20</v>
      </c>
      <c r="D24" s="25">
        <v>1.32</v>
      </c>
      <c r="E24" s="25">
        <v>0</v>
      </c>
      <c r="F24" s="25">
        <v>0.24</v>
      </c>
      <c r="G24" s="25">
        <v>0.24</v>
      </c>
      <c r="H24" s="25">
        <v>8.34</v>
      </c>
      <c r="I24" s="25">
        <v>38.676000000000002</v>
      </c>
      <c r="J24" s="25">
        <v>0.04</v>
      </c>
      <c r="K24" s="25">
        <v>0</v>
      </c>
      <c r="L24" s="25">
        <v>0</v>
      </c>
      <c r="M24" s="25">
        <v>0</v>
      </c>
      <c r="N24" s="25">
        <v>0.24</v>
      </c>
      <c r="O24" s="25">
        <v>6.44</v>
      </c>
      <c r="P24" s="25">
        <v>1.66</v>
      </c>
      <c r="Q24" s="25">
        <v>0</v>
      </c>
      <c r="R24" s="25">
        <v>0</v>
      </c>
      <c r="S24" s="25">
        <v>0.2</v>
      </c>
      <c r="T24" s="25">
        <v>0.5</v>
      </c>
      <c r="U24" s="25">
        <v>122</v>
      </c>
      <c r="V24" s="25">
        <v>49</v>
      </c>
      <c r="W24" s="25">
        <v>7</v>
      </c>
      <c r="X24" s="25">
        <v>9.4</v>
      </c>
      <c r="Y24" s="25">
        <v>31.6</v>
      </c>
      <c r="Z24" s="25">
        <v>0.78</v>
      </c>
      <c r="AA24" s="25">
        <v>0</v>
      </c>
      <c r="AB24" s="25">
        <v>1</v>
      </c>
      <c r="AC24" s="25">
        <v>0.2</v>
      </c>
      <c r="AD24" s="25">
        <v>0.28000000000000003</v>
      </c>
      <c r="AE24" s="25">
        <v>0.04</v>
      </c>
      <c r="AF24" s="25">
        <v>0.02</v>
      </c>
      <c r="AG24" s="25">
        <v>0.14000000000000001</v>
      </c>
      <c r="AH24" s="25">
        <v>0.4</v>
      </c>
      <c r="AI24" s="25">
        <v>0</v>
      </c>
      <c r="AJ24" s="26">
        <v>0</v>
      </c>
      <c r="AK24" s="26">
        <v>64.400000000000006</v>
      </c>
      <c r="AL24" s="26">
        <v>49.6</v>
      </c>
      <c r="AM24" s="26">
        <v>85.4</v>
      </c>
      <c r="AN24" s="26">
        <v>44.6</v>
      </c>
      <c r="AO24" s="26">
        <v>18.600000000000001</v>
      </c>
      <c r="AP24" s="26">
        <v>39.6</v>
      </c>
      <c r="AQ24" s="26">
        <v>16</v>
      </c>
      <c r="AR24" s="26">
        <v>74.2</v>
      </c>
      <c r="AS24" s="26">
        <v>59.4</v>
      </c>
      <c r="AT24" s="26">
        <v>58.2</v>
      </c>
      <c r="AU24" s="26">
        <v>92.8</v>
      </c>
      <c r="AV24" s="26">
        <v>24.8</v>
      </c>
      <c r="AW24" s="26">
        <v>62</v>
      </c>
      <c r="AX24" s="26">
        <v>311.8</v>
      </c>
      <c r="AY24" s="26">
        <v>0</v>
      </c>
      <c r="AZ24" s="26">
        <v>105.2</v>
      </c>
      <c r="BA24" s="26">
        <v>58.2</v>
      </c>
      <c r="BB24" s="26">
        <v>36</v>
      </c>
      <c r="BC24" s="26">
        <v>26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0.03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0.02</v>
      </c>
      <c r="BT24" s="26">
        <v>0</v>
      </c>
      <c r="BU24" s="26">
        <v>0</v>
      </c>
      <c r="BV24" s="26">
        <v>0.1</v>
      </c>
      <c r="BW24" s="26">
        <v>0.02</v>
      </c>
      <c r="BX24" s="26">
        <v>0</v>
      </c>
      <c r="BY24" s="26">
        <v>0</v>
      </c>
      <c r="BZ24" s="26">
        <v>0</v>
      </c>
      <c r="CA24" s="26">
        <v>0</v>
      </c>
      <c r="CB24" s="26">
        <v>9.4</v>
      </c>
      <c r="CC24" s="27"/>
      <c r="CD24" s="27"/>
      <c r="CE24" s="26">
        <v>0.17</v>
      </c>
      <c r="CG24" s="26">
        <v>1</v>
      </c>
      <c r="CH24" s="26">
        <v>1</v>
      </c>
      <c r="CI24" s="26">
        <v>1</v>
      </c>
      <c r="CJ24" s="26">
        <v>190</v>
      </c>
      <c r="CK24" s="26">
        <v>73.2</v>
      </c>
      <c r="CL24" s="26">
        <v>131.6</v>
      </c>
      <c r="CM24" s="26">
        <v>1.9</v>
      </c>
      <c r="CN24" s="26">
        <v>1.58</v>
      </c>
      <c r="CO24" s="26">
        <v>1.74</v>
      </c>
      <c r="CP24" s="26">
        <v>0</v>
      </c>
      <c r="CQ24" s="26">
        <v>0</v>
      </c>
    </row>
    <row r="25" spans="1:95" s="26" customFormat="1" x14ac:dyDescent="0.25">
      <c r="A25" s="23" t="str">
        <f>"3/10"</f>
        <v>3/10</v>
      </c>
      <c r="B25" s="24" t="s">
        <v>115</v>
      </c>
      <c r="C25" s="25">
        <v>180</v>
      </c>
      <c r="D25" s="25">
        <v>0.14000000000000001</v>
      </c>
      <c r="E25" s="25">
        <v>0</v>
      </c>
      <c r="F25" s="25">
        <v>0.14000000000000001</v>
      </c>
      <c r="G25" s="25">
        <v>0.14000000000000001</v>
      </c>
      <c r="H25" s="25">
        <v>21.67</v>
      </c>
      <c r="I25" s="25">
        <v>84.015215999999995</v>
      </c>
      <c r="J25" s="25">
        <v>0.04</v>
      </c>
      <c r="K25" s="25">
        <v>0</v>
      </c>
      <c r="L25" s="25">
        <v>0</v>
      </c>
      <c r="M25" s="25">
        <v>0</v>
      </c>
      <c r="N25" s="25">
        <v>20.78</v>
      </c>
      <c r="O25" s="25">
        <v>0.27</v>
      </c>
      <c r="P25" s="25">
        <v>0.62</v>
      </c>
      <c r="Q25" s="25">
        <v>0</v>
      </c>
      <c r="R25" s="25">
        <v>0</v>
      </c>
      <c r="S25" s="25">
        <v>0.28999999999999998</v>
      </c>
      <c r="T25" s="25">
        <v>0.2</v>
      </c>
      <c r="U25" s="25">
        <v>9.44</v>
      </c>
      <c r="V25" s="25">
        <v>99.61</v>
      </c>
      <c r="W25" s="25">
        <v>6.11</v>
      </c>
      <c r="X25" s="25">
        <v>3.08</v>
      </c>
      <c r="Y25" s="25">
        <v>3.68</v>
      </c>
      <c r="Z25" s="25">
        <v>0.82</v>
      </c>
      <c r="AA25" s="25">
        <v>0</v>
      </c>
      <c r="AB25" s="25">
        <v>9.7200000000000006</v>
      </c>
      <c r="AC25" s="25">
        <v>1.8</v>
      </c>
      <c r="AD25" s="25">
        <v>7.0000000000000007E-2</v>
      </c>
      <c r="AE25" s="25">
        <v>0.01</v>
      </c>
      <c r="AF25" s="25">
        <v>0.01</v>
      </c>
      <c r="AG25" s="25">
        <v>0.09</v>
      </c>
      <c r="AH25" s="25">
        <v>0.14000000000000001</v>
      </c>
      <c r="AI25" s="25">
        <v>1.44</v>
      </c>
      <c r="AJ25" s="26">
        <v>0</v>
      </c>
      <c r="AK25" s="26">
        <v>4.2300000000000004</v>
      </c>
      <c r="AL25" s="26">
        <v>4.59</v>
      </c>
      <c r="AM25" s="26">
        <v>6.7</v>
      </c>
      <c r="AN25" s="26">
        <v>6.35</v>
      </c>
      <c r="AO25" s="26">
        <v>1.06</v>
      </c>
      <c r="AP25" s="26">
        <v>3.88</v>
      </c>
      <c r="AQ25" s="26">
        <v>1.06</v>
      </c>
      <c r="AR25" s="26">
        <v>3.18</v>
      </c>
      <c r="AS25" s="26">
        <v>6</v>
      </c>
      <c r="AT25" s="26">
        <v>3.53</v>
      </c>
      <c r="AU25" s="26">
        <v>27.52</v>
      </c>
      <c r="AV25" s="26">
        <v>2.4700000000000002</v>
      </c>
      <c r="AW25" s="26">
        <v>4.9400000000000004</v>
      </c>
      <c r="AX25" s="26">
        <v>14.82</v>
      </c>
      <c r="AY25" s="26">
        <v>0</v>
      </c>
      <c r="AZ25" s="26">
        <v>4.59</v>
      </c>
      <c r="BA25" s="26">
        <v>5.64</v>
      </c>
      <c r="BB25" s="26">
        <v>2.12</v>
      </c>
      <c r="BC25" s="26">
        <v>1.76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220.09</v>
      </c>
      <c r="CC25" s="27"/>
      <c r="CD25" s="27"/>
      <c r="CE25" s="26">
        <v>1.62</v>
      </c>
      <c r="CG25" s="26">
        <v>3.75</v>
      </c>
      <c r="CH25" s="26">
        <v>3.75</v>
      </c>
      <c r="CI25" s="26">
        <v>3.75</v>
      </c>
      <c r="CJ25" s="26">
        <v>360</v>
      </c>
      <c r="CK25" s="26">
        <v>174.15</v>
      </c>
      <c r="CL25" s="26">
        <v>267.08</v>
      </c>
      <c r="CM25" s="26">
        <v>34.340000000000003</v>
      </c>
      <c r="CN25" s="26">
        <v>20.16</v>
      </c>
      <c r="CO25" s="26">
        <v>27.25</v>
      </c>
      <c r="CP25" s="26">
        <v>18</v>
      </c>
      <c r="CQ25" s="26">
        <v>0</v>
      </c>
    </row>
    <row r="26" spans="1:95" s="26" customFormat="1" ht="32.25" customHeight="1" x14ac:dyDescent="0.25">
      <c r="A26" s="23" t="str">
        <f>"3/1"</f>
        <v>3/1</v>
      </c>
      <c r="B26" s="24" t="s">
        <v>116</v>
      </c>
      <c r="C26" s="25">
        <v>50</v>
      </c>
      <c r="D26" s="25">
        <v>0.8</v>
      </c>
      <c r="E26" s="25">
        <v>0</v>
      </c>
      <c r="F26" s="25">
        <v>2.98</v>
      </c>
      <c r="G26" s="25">
        <v>2.98</v>
      </c>
      <c r="H26" s="25">
        <v>4.45</v>
      </c>
      <c r="I26" s="25">
        <v>45.782219000000005</v>
      </c>
      <c r="J26" s="25">
        <v>0.38</v>
      </c>
      <c r="K26" s="25">
        <v>1.95</v>
      </c>
      <c r="L26" s="25">
        <v>0</v>
      </c>
      <c r="M26" s="25">
        <v>0</v>
      </c>
      <c r="N26" s="25">
        <v>3.52</v>
      </c>
      <c r="O26" s="25">
        <v>0.04</v>
      </c>
      <c r="P26" s="25">
        <v>0.89</v>
      </c>
      <c r="Q26" s="25">
        <v>0</v>
      </c>
      <c r="R26" s="25">
        <v>0</v>
      </c>
      <c r="S26" s="25">
        <v>0.13</v>
      </c>
      <c r="T26" s="25">
        <v>0.56000000000000005</v>
      </c>
      <c r="U26" s="25">
        <v>100.65</v>
      </c>
      <c r="V26" s="25">
        <v>133.84</v>
      </c>
      <c r="W26" s="25">
        <v>22.35</v>
      </c>
      <c r="X26" s="25">
        <v>7.19</v>
      </c>
      <c r="Y26" s="25">
        <v>14.07</v>
      </c>
      <c r="Z26" s="25">
        <v>0.28000000000000003</v>
      </c>
      <c r="AA26" s="25">
        <v>0</v>
      </c>
      <c r="AB26" s="25">
        <v>8.92</v>
      </c>
      <c r="AC26" s="25">
        <v>1.37</v>
      </c>
      <c r="AD26" s="25">
        <v>1.37</v>
      </c>
      <c r="AE26" s="25">
        <v>0.01</v>
      </c>
      <c r="AF26" s="25">
        <v>0.02</v>
      </c>
      <c r="AG26" s="25">
        <v>0.31</v>
      </c>
      <c r="AH26" s="25">
        <v>0.41</v>
      </c>
      <c r="AI26" s="25">
        <v>20.07</v>
      </c>
      <c r="AJ26" s="26">
        <v>0</v>
      </c>
      <c r="AK26" s="26">
        <v>25.86</v>
      </c>
      <c r="AL26" s="26">
        <v>22.3</v>
      </c>
      <c r="AM26" s="26">
        <v>28.54</v>
      </c>
      <c r="AN26" s="26">
        <v>27.2</v>
      </c>
      <c r="AO26" s="26">
        <v>9.81</v>
      </c>
      <c r="AP26" s="26">
        <v>20.07</v>
      </c>
      <c r="AQ26" s="26">
        <v>4.46</v>
      </c>
      <c r="AR26" s="26">
        <v>24.97</v>
      </c>
      <c r="AS26" s="26">
        <v>31.66</v>
      </c>
      <c r="AT26" s="26">
        <v>37.9</v>
      </c>
      <c r="AU26" s="26">
        <v>76.69</v>
      </c>
      <c r="AV26" s="26">
        <v>12.49</v>
      </c>
      <c r="AW26" s="26">
        <v>20.96</v>
      </c>
      <c r="AX26" s="26">
        <v>122.62</v>
      </c>
      <c r="AY26" s="26">
        <v>0</v>
      </c>
      <c r="AZ26" s="26">
        <v>26.31</v>
      </c>
      <c r="BA26" s="26">
        <v>26.31</v>
      </c>
      <c r="BB26" s="26">
        <v>22.3</v>
      </c>
      <c r="BC26" s="26">
        <v>8.92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0.18</v>
      </c>
      <c r="BL26" s="26">
        <v>0</v>
      </c>
      <c r="BM26" s="26">
        <v>0.12</v>
      </c>
      <c r="BN26" s="26">
        <v>0.01</v>
      </c>
      <c r="BO26" s="26">
        <v>0.02</v>
      </c>
      <c r="BP26" s="26">
        <v>0</v>
      </c>
      <c r="BQ26" s="26">
        <v>0</v>
      </c>
      <c r="BR26" s="26">
        <v>0</v>
      </c>
      <c r="BS26" s="26">
        <v>0.7</v>
      </c>
      <c r="BT26" s="26">
        <v>0</v>
      </c>
      <c r="BU26" s="26">
        <v>0</v>
      </c>
      <c r="BV26" s="26">
        <v>1.73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41.14</v>
      </c>
      <c r="CC26" s="27"/>
      <c r="CD26" s="27"/>
      <c r="CE26" s="26">
        <v>1.49</v>
      </c>
      <c r="CG26" s="26">
        <v>11.03</v>
      </c>
      <c r="CH26" s="26">
        <v>4.7699999999999996</v>
      </c>
      <c r="CI26" s="26">
        <v>7.9</v>
      </c>
      <c r="CJ26" s="26">
        <v>325.07</v>
      </c>
      <c r="CK26" s="26">
        <v>77.83</v>
      </c>
      <c r="CL26" s="26">
        <v>201.45</v>
      </c>
      <c r="CM26" s="26">
        <v>5.97</v>
      </c>
      <c r="CN26" s="26">
        <v>5.77</v>
      </c>
      <c r="CO26" s="26">
        <v>5.87</v>
      </c>
      <c r="CP26" s="26">
        <v>1.5</v>
      </c>
      <c r="CQ26" s="26">
        <v>0.25</v>
      </c>
    </row>
    <row r="27" spans="1:95" s="26" customFormat="1" ht="33" customHeight="1" x14ac:dyDescent="0.25">
      <c r="A27" s="23" t="str">
        <f>"16/2"</f>
        <v>16/2</v>
      </c>
      <c r="B27" s="24" t="s">
        <v>117</v>
      </c>
      <c r="C27" s="25">
        <v>180</v>
      </c>
      <c r="D27" s="25">
        <v>3.79</v>
      </c>
      <c r="E27" s="25">
        <v>5.74</v>
      </c>
      <c r="F27" s="25">
        <v>2.21</v>
      </c>
      <c r="G27" s="25">
        <v>2.21</v>
      </c>
      <c r="H27" s="25">
        <v>15.83</v>
      </c>
      <c r="I27" s="25">
        <v>94.580351999999976</v>
      </c>
      <c r="J27" s="25">
        <v>0.28999999999999998</v>
      </c>
      <c r="K27" s="25">
        <v>1.17</v>
      </c>
      <c r="L27" s="25">
        <v>0</v>
      </c>
      <c r="M27" s="25">
        <v>0</v>
      </c>
      <c r="N27" s="25">
        <v>2.15</v>
      </c>
      <c r="O27" s="25">
        <v>11.29</v>
      </c>
      <c r="P27" s="25">
        <v>2.38</v>
      </c>
      <c r="Q27" s="25">
        <v>0</v>
      </c>
      <c r="R27" s="25">
        <v>0</v>
      </c>
      <c r="S27" s="25">
        <v>0.11</v>
      </c>
      <c r="T27" s="25">
        <v>1.3</v>
      </c>
      <c r="U27" s="25">
        <v>146.22999999999999</v>
      </c>
      <c r="V27" s="25">
        <v>353.65</v>
      </c>
      <c r="W27" s="25">
        <v>24.89</v>
      </c>
      <c r="X27" s="25">
        <v>26.14</v>
      </c>
      <c r="Y27" s="25">
        <v>71.33</v>
      </c>
      <c r="Z27" s="25">
        <v>1.38</v>
      </c>
      <c r="AA27" s="25">
        <v>0</v>
      </c>
      <c r="AB27" s="25">
        <v>785.38</v>
      </c>
      <c r="AC27" s="25">
        <v>145.37</v>
      </c>
      <c r="AD27" s="25">
        <v>0.97</v>
      </c>
      <c r="AE27" s="25">
        <v>0.14000000000000001</v>
      </c>
      <c r="AF27" s="25">
        <v>0.05</v>
      </c>
      <c r="AG27" s="25">
        <v>0.74</v>
      </c>
      <c r="AH27" s="25">
        <v>1.7</v>
      </c>
      <c r="AI27" s="25">
        <v>3.31</v>
      </c>
      <c r="AJ27" s="26">
        <v>0</v>
      </c>
      <c r="AK27" s="26">
        <v>154.38999999999999</v>
      </c>
      <c r="AL27" s="26">
        <v>170.41</v>
      </c>
      <c r="AM27" s="26">
        <v>253.6</v>
      </c>
      <c r="AN27" s="26">
        <v>242.59</v>
      </c>
      <c r="AO27" s="26">
        <v>33.090000000000003</v>
      </c>
      <c r="AP27" s="26">
        <v>134.91</v>
      </c>
      <c r="AQ27" s="26">
        <v>44.31</v>
      </c>
      <c r="AR27" s="26">
        <v>159.19</v>
      </c>
      <c r="AS27" s="26">
        <v>152.27000000000001</v>
      </c>
      <c r="AT27" s="26">
        <v>287.39999999999998</v>
      </c>
      <c r="AU27" s="26">
        <v>348.5</v>
      </c>
      <c r="AV27" s="26">
        <v>70.86</v>
      </c>
      <c r="AW27" s="26">
        <v>150.58000000000001</v>
      </c>
      <c r="AX27" s="26">
        <v>541.98</v>
      </c>
      <c r="AY27" s="26">
        <v>0</v>
      </c>
      <c r="AZ27" s="26">
        <v>105.84</v>
      </c>
      <c r="BA27" s="26">
        <v>129.97</v>
      </c>
      <c r="BB27" s="26">
        <v>109.23</v>
      </c>
      <c r="BC27" s="26">
        <v>40.71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0.16</v>
      </c>
      <c r="BL27" s="26">
        <v>0</v>
      </c>
      <c r="BM27" s="26">
        <v>0.08</v>
      </c>
      <c r="BN27" s="26">
        <v>0.01</v>
      </c>
      <c r="BO27" s="26">
        <v>0.01</v>
      </c>
      <c r="BP27" s="26">
        <v>0</v>
      </c>
      <c r="BQ27" s="26">
        <v>0</v>
      </c>
      <c r="BR27" s="26">
        <v>0</v>
      </c>
      <c r="BS27" s="26">
        <v>0.53</v>
      </c>
      <c r="BT27" s="26">
        <v>0</v>
      </c>
      <c r="BU27" s="26">
        <v>0</v>
      </c>
      <c r="BV27" s="26">
        <v>1.2</v>
      </c>
      <c r="BW27" s="26">
        <v>0.02</v>
      </c>
      <c r="BX27" s="26">
        <v>0</v>
      </c>
      <c r="BY27" s="26">
        <v>0</v>
      </c>
      <c r="BZ27" s="26">
        <v>0</v>
      </c>
      <c r="CA27" s="26">
        <v>0</v>
      </c>
      <c r="CB27" s="26">
        <v>165.24</v>
      </c>
      <c r="CC27" s="27"/>
      <c r="CD27" s="27"/>
      <c r="CE27" s="26">
        <v>130.9</v>
      </c>
      <c r="CG27" s="26">
        <v>19.96</v>
      </c>
      <c r="CH27" s="26">
        <v>12.76</v>
      </c>
      <c r="CI27" s="26">
        <v>16.36</v>
      </c>
      <c r="CJ27" s="26">
        <v>1017.84</v>
      </c>
      <c r="CK27" s="26">
        <v>519.16999999999996</v>
      </c>
      <c r="CL27" s="26">
        <v>768.5</v>
      </c>
      <c r="CM27" s="26">
        <v>36.159999999999997</v>
      </c>
      <c r="CN27" s="26">
        <v>19.04</v>
      </c>
      <c r="CO27" s="26">
        <v>27.6</v>
      </c>
      <c r="CP27" s="26">
        <v>0</v>
      </c>
      <c r="CQ27" s="26">
        <v>0.36</v>
      </c>
    </row>
    <row r="28" spans="1:95" s="15" customFormat="1" ht="18.75" customHeight="1" x14ac:dyDescent="0.25">
      <c r="A28" s="19" t="str">
        <f>"4/9"</f>
        <v>4/9</v>
      </c>
      <c r="B28" s="20" t="s">
        <v>118</v>
      </c>
      <c r="C28" s="21">
        <v>180</v>
      </c>
      <c r="D28" s="21">
        <v>16.18</v>
      </c>
      <c r="E28" s="21">
        <v>13.33</v>
      </c>
      <c r="F28" s="21">
        <v>17.63</v>
      </c>
      <c r="G28" s="21">
        <v>6.4</v>
      </c>
      <c r="H28" s="21">
        <v>33.82</v>
      </c>
      <c r="I28" s="21">
        <v>358.02646199999992</v>
      </c>
      <c r="J28" s="21">
        <v>4.72</v>
      </c>
      <c r="K28" s="21">
        <v>5.27</v>
      </c>
      <c r="L28" s="21">
        <v>0</v>
      </c>
      <c r="M28" s="21">
        <v>0</v>
      </c>
      <c r="N28" s="21">
        <v>1.61</v>
      </c>
      <c r="O28" s="21">
        <v>30.47</v>
      </c>
      <c r="P28" s="21">
        <v>1.73</v>
      </c>
      <c r="Q28" s="21">
        <v>0</v>
      </c>
      <c r="R28" s="21">
        <v>0</v>
      </c>
      <c r="S28" s="21">
        <v>0.05</v>
      </c>
      <c r="T28" s="21">
        <v>1.48</v>
      </c>
      <c r="U28" s="21">
        <v>122.23</v>
      </c>
      <c r="V28" s="21">
        <v>128.47999999999999</v>
      </c>
      <c r="W28" s="21">
        <v>18.29</v>
      </c>
      <c r="X28" s="21">
        <v>30.38</v>
      </c>
      <c r="Y28" s="21">
        <v>145.22</v>
      </c>
      <c r="Z28" s="21">
        <v>1.49</v>
      </c>
      <c r="AA28" s="21">
        <v>28.48</v>
      </c>
      <c r="AB28" s="21">
        <v>1196.1400000000001</v>
      </c>
      <c r="AC28" s="21">
        <v>256.58</v>
      </c>
      <c r="AD28" s="21">
        <v>4.1900000000000004</v>
      </c>
      <c r="AE28" s="21">
        <v>0.06</v>
      </c>
      <c r="AF28" s="21">
        <v>0.09</v>
      </c>
      <c r="AG28" s="21">
        <v>5.64</v>
      </c>
      <c r="AH28" s="21">
        <v>11.7</v>
      </c>
      <c r="AI28" s="21">
        <v>0.83</v>
      </c>
      <c r="AJ28" s="15">
        <v>0</v>
      </c>
      <c r="AK28" s="15">
        <v>803.86</v>
      </c>
      <c r="AL28" s="15">
        <v>634.59</v>
      </c>
      <c r="AM28" s="15">
        <v>1270.8699999999999</v>
      </c>
      <c r="AN28" s="15">
        <v>1258.78</v>
      </c>
      <c r="AO28" s="15">
        <v>405.82</v>
      </c>
      <c r="AP28" s="15">
        <v>719.12</v>
      </c>
      <c r="AQ28" s="15">
        <v>252.84</v>
      </c>
      <c r="AR28" s="15">
        <v>686.61</v>
      </c>
      <c r="AS28" s="15">
        <v>995.86</v>
      </c>
      <c r="AT28" s="15">
        <v>1092.3399999999999</v>
      </c>
      <c r="AU28" s="15">
        <v>1409.27</v>
      </c>
      <c r="AV28" s="15">
        <v>421.02</v>
      </c>
      <c r="AW28" s="15">
        <v>1128.95</v>
      </c>
      <c r="AX28" s="15">
        <v>2361.87</v>
      </c>
      <c r="AY28" s="15">
        <v>110.57</v>
      </c>
      <c r="AZ28" s="15">
        <v>768.88</v>
      </c>
      <c r="BA28" s="15">
        <v>755.96</v>
      </c>
      <c r="BB28" s="15">
        <v>579.97</v>
      </c>
      <c r="BC28" s="15">
        <v>216.58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0.43</v>
      </c>
      <c r="BL28" s="15">
        <v>0</v>
      </c>
      <c r="BM28" s="15">
        <v>0.26</v>
      </c>
      <c r="BN28" s="15">
        <v>0.02</v>
      </c>
      <c r="BO28" s="15">
        <v>0.04</v>
      </c>
      <c r="BP28" s="15">
        <v>0</v>
      </c>
      <c r="BQ28" s="15">
        <v>0</v>
      </c>
      <c r="BR28" s="15">
        <v>0</v>
      </c>
      <c r="BS28" s="15">
        <v>1.54</v>
      </c>
      <c r="BT28" s="15">
        <v>0</v>
      </c>
      <c r="BU28" s="15">
        <v>0</v>
      </c>
      <c r="BV28" s="15">
        <v>3.65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158.86000000000001</v>
      </c>
      <c r="CC28" s="22"/>
      <c r="CD28" s="22"/>
      <c r="CE28" s="15">
        <v>227.83</v>
      </c>
      <c r="CG28" s="15">
        <v>21.96</v>
      </c>
      <c r="CH28" s="15">
        <v>11.1</v>
      </c>
      <c r="CI28" s="15">
        <v>16.53</v>
      </c>
      <c r="CJ28" s="15">
        <v>4297.8</v>
      </c>
      <c r="CK28" s="15">
        <v>2473.0300000000002</v>
      </c>
      <c r="CL28" s="15">
        <v>3385.41</v>
      </c>
      <c r="CM28" s="15">
        <v>22.31</v>
      </c>
      <c r="CN28" s="15">
        <v>14.18</v>
      </c>
      <c r="CO28" s="15">
        <v>18.239999999999998</v>
      </c>
      <c r="CP28" s="15">
        <v>0</v>
      </c>
      <c r="CQ28" s="15">
        <v>0.36</v>
      </c>
    </row>
    <row r="29" spans="1:95" s="16" customFormat="1" x14ac:dyDescent="0.25">
      <c r="A29" s="28"/>
      <c r="B29" s="29" t="s">
        <v>119</v>
      </c>
      <c r="C29" s="30">
        <f>SUM(C23:C28)</f>
        <v>630</v>
      </c>
      <c r="D29" s="30">
        <f t="shared" ref="D29:BO29" si="4">SUM(D23:D28)</f>
        <v>23.55</v>
      </c>
      <c r="E29" s="30">
        <f t="shared" si="4"/>
        <v>19.07</v>
      </c>
      <c r="F29" s="30">
        <f t="shared" si="4"/>
        <v>23.33</v>
      </c>
      <c r="G29" s="30">
        <f t="shared" si="4"/>
        <v>12.100000000000001</v>
      </c>
      <c r="H29" s="30">
        <f t="shared" si="4"/>
        <v>93.490000000000009</v>
      </c>
      <c r="I29" s="30">
        <f t="shared" si="4"/>
        <v>665.8604489999999</v>
      </c>
      <c r="J29" s="30">
        <f t="shared" si="4"/>
        <v>5.47</v>
      </c>
      <c r="K29" s="30">
        <f t="shared" si="4"/>
        <v>8.39</v>
      </c>
      <c r="L29" s="30">
        <f t="shared" si="4"/>
        <v>0</v>
      </c>
      <c r="M29" s="30">
        <f t="shared" si="4"/>
        <v>0</v>
      </c>
      <c r="N29" s="30">
        <f t="shared" si="4"/>
        <v>28.52</v>
      </c>
      <c r="O29" s="30">
        <f t="shared" si="4"/>
        <v>57.629999999999995</v>
      </c>
      <c r="P29" s="30">
        <f t="shared" si="4"/>
        <v>7.32</v>
      </c>
      <c r="Q29" s="30">
        <f t="shared" si="4"/>
        <v>0</v>
      </c>
      <c r="R29" s="30">
        <f t="shared" si="4"/>
        <v>0</v>
      </c>
      <c r="S29" s="30">
        <f t="shared" si="4"/>
        <v>0.78</v>
      </c>
      <c r="T29" s="30">
        <f t="shared" si="4"/>
        <v>4.4000000000000004</v>
      </c>
      <c r="U29" s="30">
        <f t="shared" si="4"/>
        <v>500.55</v>
      </c>
      <c r="V29" s="30">
        <f t="shared" si="4"/>
        <v>764.58</v>
      </c>
      <c r="W29" s="30">
        <f t="shared" si="4"/>
        <v>78.64</v>
      </c>
      <c r="X29" s="30">
        <f t="shared" si="4"/>
        <v>76.19</v>
      </c>
      <c r="Y29" s="30">
        <f t="shared" si="4"/>
        <v>265.89999999999998</v>
      </c>
      <c r="Z29" s="30">
        <f t="shared" si="4"/>
        <v>4.75</v>
      </c>
      <c r="AA29" s="30">
        <f t="shared" si="4"/>
        <v>28.48</v>
      </c>
      <c r="AB29" s="30">
        <f t="shared" si="4"/>
        <v>2001.16</v>
      </c>
      <c r="AC29" s="30">
        <f t="shared" si="4"/>
        <v>405.32</v>
      </c>
      <c r="AD29" s="30">
        <f t="shared" si="4"/>
        <v>6.8800000000000008</v>
      </c>
      <c r="AE29" s="30">
        <f t="shared" si="4"/>
        <v>0.26</v>
      </c>
      <c r="AF29" s="30">
        <f t="shared" si="4"/>
        <v>0.19</v>
      </c>
      <c r="AG29" s="30">
        <f t="shared" si="4"/>
        <v>6.92</v>
      </c>
      <c r="AH29" s="30">
        <f t="shared" si="4"/>
        <v>14.35</v>
      </c>
      <c r="AI29" s="30">
        <f t="shared" si="4"/>
        <v>25.65</v>
      </c>
      <c r="AJ29" s="30">
        <f t="shared" si="4"/>
        <v>0</v>
      </c>
      <c r="AK29" s="30">
        <f t="shared" si="4"/>
        <v>1116.5999999999999</v>
      </c>
      <c r="AL29" s="30">
        <f t="shared" si="4"/>
        <v>947.96</v>
      </c>
      <c r="AM29" s="30">
        <f t="shared" si="4"/>
        <v>1746.8999999999999</v>
      </c>
      <c r="AN29" s="30">
        <f t="shared" si="4"/>
        <v>1613.28</v>
      </c>
      <c r="AO29" s="30">
        <f t="shared" si="4"/>
        <v>488.39</v>
      </c>
      <c r="AP29" s="30">
        <f t="shared" si="4"/>
        <v>957.6</v>
      </c>
      <c r="AQ29" s="30">
        <f t="shared" si="4"/>
        <v>333.81</v>
      </c>
      <c r="AR29" s="30">
        <f t="shared" si="4"/>
        <v>1020.53</v>
      </c>
      <c r="AS29" s="30">
        <f t="shared" si="4"/>
        <v>1290.08</v>
      </c>
      <c r="AT29" s="30">
        <f t="shared" si="4"/>
        <v>1542.0099999999998</v>
      </c>
      <c r="AU29" s="30">
        <f t="shared" si="4"/>
        <v>2006.46</v>
      </c>
      <c r="AV29" s="30">
        <f t="shared" si="4"/>
        <v>558.78</v>
      </c>
      <c r="AW29" s="30">
        <f t="shared" si="4"/>
        <v>1415.45</v>
      </c>
      <c r="AX29" s="30">
        <f t="shared" si="4"/>
        <v>3754.68</v>
      </c>
      <c r="AY29" s="30">
        <f t="shared" si="4"/>
        <v>110.57</v>
      </c>
      <c r="AZ29" s="30">
        <f t="shared" si="4"/>
        <v>1141.67</v>
      </c>
      <c r="BA29" s="30">
        <f t="shared" si="4"/>
        <v>1032.98</v>
      </c>
      <c r="BB29" s="30">
        <f t="shared" si="4"/>
        <v>787.38</v>
      </c>
      <c r="BC29" s="30">
        <f t="shared" si="4"/>
        <v>323.89999999999998</v>
      </c>
      <c r="BD29" s="30">
        <f t="shared" si="4"/>
        <v>0</v>
      </c>
      <c r="BE29" s="30">
        <f t="shared" si="4"/>
        <v>0</v>
      </c>
      <c r="BF29" s="30">
        <f t="shared" si="4"/>
        <v>0</v>
      </c>
      <c r="BG29" s="30">
        <f t="shared" si="4"/>
        <v>0</v>
      </c>
      <c r="BH29" s="30">
        <f t="shared" si="4"/>
        <v>0</v>
      </c>
      <c r="BI29" s="30">
        <f t="shared" si="4"/>
        <v>0</v>
      </c>
      <c r="BJ29" s="30">
        <f t="shared" si="4"/>
        <v>0</v>
      </c>
      <c r="BK29" s="30">
        <f t="shared" si="4"/>
        <v>0.82000000000000006</v>
      </c>
      <c r="BL29" s="30">
        <f t="shared" si="4"/>
        <v>0</v>
      </c>
      <c r="BM29" s="30">
        <f t="shared" si="4"/>
        <v>0.46</v>
      </c>
      <c r="BN29" s="30">
        <f t="shared" si="4"/>
        <v>0.04</v>
      </c>
      <c r="BO29" s="30">
        <f t="shared" si="4"/>
        <v>7.0000000000000007E-2</v>
      </c>
      <c r="BP29" s="30">
        <f t="shared" ref="BP29:CO29" si="5">SUM(BP23:BP28)</f>
        <v>0</v>
      </c>
      <c r="BQ29" s="30">
        <f t="shared" si="5"/>
        <v>0</v>
      </c>
      <c r="BR29" s="30">
        <f t="shared" si="5"/>
        <v>0</v>
      </c>
      <c r="BS29" s="30">
        <f t="shared" si="5"/>
        <v>2.8</v>
      </c>
      <c r="BT29" s="30">
        <f t="shared" si="5"/>
        <v>0</v>
      </c>
      <c r="BU29" s="30">
        <f t="shared" si="5"/>
        <v>0</v>
      </c>
      <c r="BV29" s="30">
        <f t="shared" si="5"/>
        <v>6.74</v>
      </c>
      <c r="BW29" s="30">
        <f t="shared" si="5"/>
        <v>0.04</v>
      </c>
      <c r="BX29" s="30">
        <f t="shared" si="5"/>
        <v>0</v>
      </c>
      <c r="BY29" s="30">
        <f t="shared" si="5"/>
        <v>0</v>
      </c>
      <c r="BZ29" s="30">
        <f t="shared" si="5"/>
        <v>0</v>
      </c>
      <c r="CA29" s="30">
        <f t="shared" si="5"/>
        <v>0</v>
      </c>
      <c r="CB29" s="30">
        <f t="shared" si="5"/>
        <v>602.54999999999995</v>
      </c>
      <c r="CC29" s="30">
        <f t="shared" si="5"/>
        <v>0</v>
      </c>
      <c r="CD29" s="30">
        <f t="shared" si="5"/>
        <v>0</v>
      </c>
      <c r="CE29" s="30">
        <f t="shared" si="5"/>
        <v>362.01</v>
      </c>
      <c r="CF29" s="30">
        <f t="shared" si="5"/>
        <v>0</v>
      </c>
      <c r="CG29" s="30">
        <f t="shared" si="5"/>
        <v>57.7</v>
      </c>
      <c r="CH29" s="30">
        <f t="shared" si="5"/>
        <v>33.380000000000003</v>
      </c>
      <c r="CI29" s="30">
        <f t="shared" si="5"/>
        <v>45.54</v>
      </c>
      <c r="CJ29" s="30">
        <f t="shared" si="5"/>
        <v>6570.71</v>
      </c>
      <c r="CK29" s="30">
        <f t="shared" si="5"/>
        <v>3463.78</v>
      </c>
      <c r="CL29" s="30">
        <f t="shared" si="5"/>
        <v>5017.24</v>
      </c>
      <c r="CM29" s="30">
        <f t="shared" si="5"/>
        <v>103.72</v>
      </c>
      <c r="CN29" s="30">
        <f t="shared" si="5"/>
        <v>63.77</v>
      </c>
      <c r="CO29" s="30">
        <f t="shared" si="5"/>
        <v>83.74</v>
      </c>
      <c r="CP29" s="16">
        <v>19.5</v>
      </c>
      <c r="CQ29" s="16">
        <v>0.97</v>
      </c>
    </row>
    <row r="30" spans="1:95" x14ac:dyDescent="0.25">
      <c r="B30" s="18" t="s">
        <v>120</v>
      </c>
    </row>
    <row r="31" spans="1:95" s="26" customFormat="1" x14ac:dyDescent="0.25">
      <c r="A31" s="23" t="str">
        <f>"-"</f>
        <v>-</v>
      </c>
      <c r="B31" s="24" t="s">
        <v>113</v>
      </c>
      <c r="C31" s="25">
        <v>20</v>
      </c>
      <c r="D31" s="25">
        <v>1.32</v>
      </c>
      <c r="E31" s="25">
        <v>0</v>
      </c>
      <c r="F31" s="25">
        <v>0.13</v>
      </c>
      <c r="G31" s="25">
        <v>0.13</v>
      </c>
      <c r="H31" s="25">
        <v>9.3800000000000008</v>
      </c>
      <c r="I31" s="25">
        <v>44.780199999999994</v>
      </c>
      <c r="J31" s="25">
        <v>0</v>
      </c>
      <c r="K31" s="25">
        <v>0</v>
      </c>
      <c r="L31" s="25">
        <v>0</v>
      </c>
      <c r="M31" s="25">
        <v>0</v>
      </c>
      <c r="N31" s="25">
        <v>0.22</v>
      </c>
      <c r="O31" s="25">
        <v>9.1199999999999992</v>
      </c>
      <c r="P31" s="25">
        <v>0.04</v>
      </c>
      <c r="Q31" s="25">
        <v>0</v>
      </c>
      <c r="R31" s="25">
        <v>0</v>
      </c>
      <c r="S31" s="25">
        <v>0</v>
      </c>
      <c r="T31" s="25">
        <v>0.36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6">
        <v>0</v>
      </c>
      <c r="AK31" s="26">
        <v>63.86</v>
      </c>
      <c r="AL31" s="26">
        <v>66.47</v>
      </c>
      <c r="AM31" s="26">
        <v>101.79</v>
      </c>
      <c r="AN31" s="26">
        <v>33.76</v>
      </c>
      <c r="AO31" s="26">
        <v>20.010000000000002</v>
      </c>
      <c r="AP31" s="26">
        <v>40.020000000000003</v>
      </c>
      <c r="AQ31" s="26">
        <v>15.14</v>
      </c>
      <c r="AR31" s="26">
        <v>72.38</v>
      </c>
      <c r="AS31" s="26">
        <v>44.89</v>
      </c>
      <c r="AT31" s="26">
        <v>62.64</v>
      </c>
      <c r="AU31" s="26">
        <v>51.68</v>
      </c>
      <c r="AV31" s="26">
        <v>27.14</v>
      </c>
      <c r="AW31" s="26">
        <v>48.02</v>
      </c>
      <c r="AX31" s="26">
        <v>401.59</v>
      </c>
      <c r="AY31" s="26">
        <v>0</v>
      </c>
      <c r="AZ31" s="26">
        <v>130.85</v>
      </c>
      <c r="BA31" s="26">
        <v>56.9</v>
      </c>
      <c r="BB31" s="26">
        <v>37.76</v>
      </c>
      <c r="BC31" s="26">
        <v>29.93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0.02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0.01</v>
      </c>
      <c r="BT31" s="26">
        <v>0</v>
      </c>
      <c r="BU31" s="26">
        <v>0</v>
      </c>
      <c r="BV31" s="26">
        <v>0.06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7.82</v>
      </c>
      <c r="CC31" s="27"/>
      <c r="CD31" s="27"/>
      <c r="CE31" s="26">
        <v>0</v>
      </c>
      <c r="CG31" s="26">
        <v>0</v>
      </c>
      <c r="CH31" s="26">
        <v>0</v>
      </c>
      <c r="CI31" s="26">
        <v>0</v>
      </c>
      <c r="CJ31" s="26">
        <v>665</v>
      </c>
      <c r="CK31" s="26">
        <v>256.2</v>
      </c>
      <c r="CL31" s="26">
        <v>460.6</v>
      </c>
      <c r="CM31" s="26">
        <v>5.32</v>
      </c>
      <c r="CN31" s="26">
        <v>5.32</v>
      </c>
      <c r="CO31" s="26">
        <v>5.32</v>
      </c>
      <c r="CP31" s="26">
        <v>0</v>
      </c>
      <c r="CQ31" s="26">
        <v>0</v>
      </c>
    </row>
    <row r="32" spans="1:95" s="26" customFormat="1" x14ac:dyDescent="0.25">
      <c r="A32" s="23" t="str">
        <f>"-"</f>
        <v>-</v>
      </c>
      <c r="B32" s="24" t="s">
        <v>114</v>
      </c>
      <c r="C32" s="25">
        <v>20</v>
      </c>
      <c r="D32" s="25">
        <v>1.32</v>
      </c>
      <c r="E32" s="25">
        <v>0</v>
      </c>
      <c r="F32" s="25">
        <v>0.24</v>
      </c>
      <c r="G32" s="25">
        <v>0.24</v>
      </c>
      <c r="H32" s="25">
        <v>8.34</v>
      </c>
      <c r="I32" s="25">
        <v>38.676000000000002</v>
      </c>
      <c r="J32" s="25">
        <v>0.04</v>
      </c>
      <c r="K32" s="25">
        <v>0</v>
      </c>
      <c r="L32" s="25">
        <v>0</v>
      </c>
      <c r="M32" s="25">
        <v>0</v>
      </c>
      <c r="N32" s="25">
        <v>0.24</v>
      </c>
      <c r="O32" s="25">
        <v>6.44</v>
      </c>
      <c r="P32" s="25">
        <v>1.66</v>
      </c>
      <c r="Q32" s="25">
        <v>0</v>
      </c>
      <c r="R32" s="25">
        <v>0</v>
      </c>
      <c r="S32" s="25">
        <v>0.2</v>
      </c>
      <c r="T32" s="25">
        <v>0.5</v>
      </c>
      <c r="U32" s="25">
        <v>122</v>
      </c>
      <c r="V32" s="25">
        <v>49</v>
      </c>
      <c r="W32" s="25">
        <v>7</v>
      </c>
      <c r="X32" s="25">
        <v>9.4</v>
      </c>
      <c r="Y32" s="25">
        <v>31.6</v>
      </c>
      <c r="Z32" s="25">
        <v>0.78</v>
      </c>
      <c r="AA32" s="25">
        <v>0</v>
      </c>
      <c r="AB32" s="25">
        <v>1</v>
      </c>
      <c r="AC32" s="25">
        <v>0.2</v>
      </c>
      <c r="AD32" s="25">
        <v>0.28000000000000003</v>
      </c>
      <c r="AE32" s="25">
        <v>0.04</v>
      </c>
      <c r="AF32" s="25">
        <v>0.02</v>
      </c>
      <c r="AG32" s="25">
        <v>0.14000000000000001</v>
      </c>
      <c r="AH32" s="25">
        <v>0.4</v>
      </c>
      <c r="AI32" s="25">
        <v>0</v>
      </c>
      <c r="AJ32" s="26">
        <v>0</v>
      </c>
      <c r="AK32" s="26">
        <v>64.400000000000006</v>
      </c>
      <c r="AL32" s="26">
        <v>49.6</v>
      </c>
      <c r="AM32" s="26">
        <v>85.4</v>
      </c>
      <c r="AN32" s="26">
        <v>44.6</v>
      </c>
      <c r="AO32" s="26">
        <v>18.600000000000001</v>
      </c>
      <c r="AP32" s="26">
        <v>39.6</v>
      </c>
      <c r="AQ32" s="26">
        <v>16</v>
      </c>
      <c r="AR32" s="26">
        <v>74.2</v>
      </c>
      <c r="AS32" s="26">
        <v>59.4</v>
      </c>
      <c r="AT32" s="26">
        <v>58.2</v>
      </c>
      <c r="AU32" s="26">
        <v>92.8</v>
      </c>
      <c r="AV32" s="26">
        <v>24.8</v>
      </c>
      <c r="AW32" s="26">
        <v>62</v>
      </c>
      <c r="AX32" s="26">
        <v>311.8</v>
      </c>
      <c r="AY32" s="26">
        <v>0</v>
      </c>
      <c r="AZ32" s="26">
        <v>105.2</v>
      </c>
      <c r="BA32" s="26">
        <v>58.2</v>
      </c>
      <c r="BB32" s="26">
        <v>36</v>
      </c>
      <c r="BC32" s="26">
        <v>26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0.03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0.02</v>
      </c>
      <c r="BT32" s="26">
        <v>0</v>
      </c>
      <c r="BU32" s="26">
        <v>0</v>
      </c>
      <c r="BV32" s="26">
        <v>0.1</v>
      </c>
      <c r="BW32" s="26">
        <v>0.02</v>
      </c>
      <c r="BX32" s="26">
        <v>0</v>
      </c>
      <c r="BY32" s="26">
        <v>0</v>
      </c>
      <c r="BZ32" s="26">
        <v>0</v>
      </c>
      <c r="CA32" s="26">
        <v>0</v>
      </c>
      <c r="CB32" s="26">
        <v>9.4</v>
      </c>
      <c r="CC32" s="27"/>
      <c r="CD32" s="27"/>
      <c r="CE32" s="26">
        <v>0.17</v>
      </c>
      <c r="CG32" s="26">
        <v>1.5</v>
      </c>
      <c r="CH32" s="26">
        <v>1.5</v>
      </c>
      <c r="CI32" s="26">
        <v>1.5</v>
      </c>
      <c r="CJ32" s="26">
        <v>285</v>
      </c>
      <c r="CK32" s="26">
        <v>109.8</v>
      </c>
      <c r="CL32" s="26">
        <v>197.4</v>
      </c>
      <c r="CM32" s="26">
        <v>2.85</v>
      </c>
      <c r="CN32" s="26">
        <v>2.37</v>
      </c>
      <c r="CO32" s="26">
        <v>2.61</v>
      </c>
      <c r="CP32" s="26">
        <v>0</v>
      </c>
      <c r="CQ32" s="26">
        <v>0</v>
      </c>
    </row>
    <row r="33" spans="1:95" s="26" customFormat="1" x14ac:dyDescent="0.25">
      <c r="A33" s="23" t="str">
        <f>"27/10"</f>
        <v>27/10</v>
      </c>
      <c r="B33" s="24" t="s">
        <v>121</v>
      </c>
      <c r="C33" s="25">
        <v>180</v>
      </c>
      <c r="D33" s="25">
        <v>0.18</v>
      </c>
      <c r="E33" s="25">
        <v>0</v>
      </c>
      <c r="F33" s="25">
        <v>0.04</v>
      </c>
      <c r="G33" s="25">
        <v>0.04</v>
      </c>
      <c r="H33" s="25">
        <v>8.93</v>
      </c>
      <c r="I33" s="25">
        <v>34.881569999999996</v>
      </c>
      <c r="J33" s="25">
        <v>0</v>
      </c>
      <c r="K33" s="25">
        <v>0</v>
      </c>
      <c r="L33" s="25">
        <v>0</v>
      </c>
      <c r="M33" s="25">
        <v>0</v>
      </c>
      <c r="N33" s="25">
        <v>8.84</v>
      </c>
      <c r="O33" s="25">
        <v>0</v>
      </c>
      <c r="P33" s="25">
        <v>0.09</v>
      </c>
      <c r="Q33" s="25">
        <v>0</v>
      </c>
      <c r="R33" s="25">
        <v>0</v>
      </c>
      <c r="S33" s="25">
        <v>0</v>
      </c>
      <c r="T33" s="25">
        <v>0.06</v>
      </c>
      <c r="U33" s="25">
        <v>0.09</v>
      </c>
      <c r="V33" s="25">
        <v>0.27</v>
      </c>
      <c r="W33" s="25">
        <v>0.26</v>
      </c>
      <c r="X33" s="25">
        <v>0</v>
      </c>
      <c r="Y33" s="25">
        <v>0</v>
      </c>
      <c r="Z33" s="25">
        <v>0.03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180.09</v>
      </c>
      <c r="CC33" s="27"/>
      <c r="CD33" s="27"/>
      <c r="CE33" s="26">
        <v>0</v>
      </c>
      <c r="CG33" s="26">
        <v>3.14</v>
      </c>
      <c r="CH33" s="26">
        <v>3.14</v>
      </c>
      <c r="CI33" s="26">
        <v>3.14</v>
      </c>
      <c r="CJ33" s="26">
        <v>363.75</v>
      </c>
      <c r="CK33" s="26">
        <v>138</v>
      </c>
      <c r="CL33" s="26">
        <v>250.88</v>
      </c>
      <c r="CM33" s="26">
        <v>33.32</v>
      </c>
      <c r="CN33" s="26">
        <v>19.82</v>
      </c>
      <c r="CO33" s="26">
        <v>26.57</v>
      </c>
      <c r="CP33" s="26">
        <v>9</v>
      </c>
      <c r="CQ33" s="26">
        <v>0</v>
      </c>
    </row>
    <row r="34" spans="1:95" s="26" customFormat="1" ht="18" customHeight="1" x14ac:dyDescent="0.25">
      <c r="A34" s="23" t="str">
        <f>"3/9"</f>
        <v>3/9</v>
      </c>
      <c r="B34" s="24" t="s">
        <v>122</v>
      </c>
      <c r="C34" s="25">
        <v>180</v>
      </c>
      <c r="D34" s="25">
        <v>17.78</v>
      </c>
      <c r="E34" s="25">
        <v>16.28</v>
      </c>
      <c r="F34" s="25">
        <v>19.63</v>
      </c>
      <c r="G34" s="25">
        <v>9.51</v>
      </c>
      <c r="H34" s="25">
        <v>19.190000000000001</v>
      </c>
      <c r="I34" s="25">
        <v>322.48994313600002</v>
      </c>
      <c r="J34" s="25">
        <v>5.74</v>
      </c>
      <c r="K34" s="25">
        <v>6.55</v>
      </c>
      <c r="L34" s="25">
        <v>0</v>
      </c>
      <c r="M34" s="25">
        <v>0</v>
      </c>
      <c r="N34" s="25">
        <v>2.73</v>
      </c>
      <c r="O34" s="25">
        <v>14.55</v>
      </c>
      <c r="P34" s="25">
        <v>1.91</v>
      </c>
      <c r="Q34" s="25">
        <v>0</v>
      </c>
      <c r="R34" s="25">
        <v>0</v>
      </c>
      <c r="S34" s="25">
        <v>0.28000000000000003</v>
      </c>
      <c r="T34" s="25">
        <v>2.67</v>
      </c>
      <c r="U34" s="25">
        <v>234.15</v>
      </c>
      <c r="V34" s="25">
        <v>589.19000000000005</v>
      </c>
      <c r="W34" s="25">
        <v>28.57</v>
      </c>
      <c r="X34" s="25">
        <v>36.82</v>
      </c>
      <c r="Y34" s="25">
        <v>178.8</v>
      </c>
      <c r="Z34" s="25">
        <v>1.97</v>
      </c>
      <c r="AA34" s="25">
        <v>25.04</v>
      </c>
      <c r="AB34" s="25">
        <v>1310.95</v>
      </c>
      <c r="AC34" s="25">
        <v>391.45</v>
      </c>
      <c r="AD34" s="25">
        <v>5.17</v>
      </c>
      <c r="AE34" s="25">
        <v>0.11</v>
      </c>
      <c r="AF34" s="25">
        <v>0.16</v>
      </c>
      <c r="AG34" s="25">
        <v>6.26</v>
      </c>
      <c r="AH34" s="25">
        <v>14.6</v>
      </c>
      <c r="AI34" s="25">
        <v>5.12</v>
      </c>
      <c r="AJ34" s="26">
        <v>0</v>
      </c>
      <c r="AK34" s="26">
        <v>779.37</v>
      </c>
      <c r="AL34" s="26">
        <v>636.30999999999995</v>
      </c>
      <c r="AM34" s="26">
        <v>1261.44</v>
      </c>
      <c r="AN34" s="26">
        <v>1396.84</v>
      </c>
      <c r="AO34" s="26">
        <v>410.63</v>
      </c>
      <c r="AP34" s="26">
        <v>768.83</v>
      </c>
      <c r="AQ34" s="26">
        <v>268.69</v>
      </c>
      <c r="AR34" s="26">
        <v>681.42</v>
      </c>
      <c r="AS34" s="26">
        <v>1039.68</v>
      </c>
      <c r="AT34" s="26">
        <v>1194.68</v>
      </c>
      <c r="AU34" s="26">
        <v>1464.72</v>
      </c>
      <c r="AV34" s="26">
        <v>428.96</v>
      </c>
      <c r="AW34" s="26">
        <v>1206.6400000000001</v>
      </c>
      <c r="AX34" s="26">
        <v>2490.9299999999998</v>
      </c>
      <c r="AY34" s="26">
        <v>126.93</v>
      </c>
      <c r="AZ34" s="26">
        <v>795.61</v>
      </c>
      <c r="BA34" s="26">
        <v>765.42</v>
      </c>
      <c r="BB34" s="26">
        <v>575.99</v>
      </c>
      <c r="BC34" s="26">
        <v>207.5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0.56000000000000005</v>
      </c>
      <c r="BL34" s="26">
        <v>0</v>
      </c>
      <c r="BM34" s="26">
        <v>0.34</v>
      </c>
      <c r="BN34" s="26">
        <v>0.02</v>
      </c>
      <c r="BO34" s="26">
        <v>0.06</v>
      </c>
      <c r="BP34" s="26">
        <v>0</v>
      </c>
      <c r="BQ34" s="26">
        <v>0</v>
      </c>
      <c r="BR34" s="26">
        <v>0</v>
      </c>
      <c r="BS34" s="26">
        <v>2.0299999999999998</v>
      </c>
      <c r="BT34" s="26">
        <v>0</v>
      </c>
      <c r="BU34" s="26">
        <v>0</v>
      </c>
      <c r="BV34" s="26">
        <v>5.45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218.35</v>
      </c>
      <c r="CC34" s="27"/>
      <c r="CD34" s="27"/>
      <c r="CE34" s="26">
        <v>243.53</v>
      </c>
      <c r="CG34" s="26">
        <v>32.93</v>
      </c>
      <c r="CH34" s="26">
        <v>19.16</v>
      </c>
      <c r="CI34" s="26">
        <v>26.04</v>
      </c>
      <c r="CJ34" s="26">
        <v>4005.13</v>
      </c>
      <c r="CK34" s="26">
        <v>2555.9699999999998</v>
      </c>
      <c r="CL34" s="26">
        <v>3280.55</v>
      </c>
      <c r="CM34" s="26">
        <v>52.66</v>
      </c>
      <c r="CN34" s="26">
        <v>26.08</v>
      </c>
      <c r="CO34" s="26">
        <v>39.4</v>
      </c>
      <c r="CP34" s="26">
        <v>0</v>
      </c>
      <c r="CQ34" s="26">
        <v>0.45</v>
      </c>
    </row>
    <row r="35" spans="1:95" s="15" customFormat="1" x14ac:dyDescent="0.25">
      <c r="A35" s="19" t="str">
        <f>"-"</f>
        <v>-</v>
      </c>
      <c r="B35" s="20" t="s">
        <v>123</v>
      </c>
      <c r="C35" s="21">
        <v>100</v>
      </c>
      <c r="D35" s="21">
        <v>0.4</v>
      </c>
      <c r="E35" s="21">
        <v>0</v>
      </c>
      <c r="F35" s="21">
        <v>0.4</v>
      </c>
      <c r="G35" s="21">
        <v>0.4</v>
      </c>
      <c r="H35" s="21">
        <v>11.6</v>
      </c>
      <c r="I35" s="21">
        <v>48.68</v>
      </c>
      <c r="J35" s="21">
        <v>0.1</v>
      </c>
      <c r="K35" s="21">
        <v>0</v>
      </c>
      <c r="L35" s="21">
        <v>0</v>
      </c>
      <c r="M35" s="21">
        <v>0</v>
      </c>
      <c r="N35" s="21">
        <v>9</v>
      </c>
      <c r="O35" s="21">
        <v>0.8</v>
      </c>
      <c r="P35" s="21">
        <v>1.8</v>
      </c>
      <c r="Q35" s="21">
        <v>0</v>
      </c>
      <c r="R35" s="21">
        <v>0</v>
      </c>
      <c r="S35" s="21">
        <v>0.8</v>
      </c>
      <c r="T35" s="21">
        <v>0.5</v>
      </c>
      <c r="U35" s="21">
        <v>26</v>
      </c>
      <c r="V35" s="21">
        <v>278</v>
      </c>
      <c r="W35" s="21">
        <v>16</v>
      </c>
      <c r="X35" s="21">
        <v>9</v>
      </c>
      <c r="Y35" s="21">
        <v>11</v>
      </c>
      <c r="Z35" s="21">
        <v>2.2000000000000002</v>
      </c>
      <c r="AA35" s="21">
        <v>0</v>
      </c>
      <c r="AB35" s="21">
        <v>30</v>
      </c>
      <c r="AC35" s="21">
        <v>5</v>
      </c>
      <c r="AD35" s="21">
        <v>0.2</v>
      </c>
      <c r="AE35" s="21">
        <v>0.03</v>
      </c>
      <c r="AF35" s="21">
        <v>0.02</v>
      </c>
      <c r="AG35" s="21">
        <v>0.3</v>
      </c>
      <c r="AH35" s="21">
        <v>0.4</v>
      </c>
      <c r="AI35" s="21">
        <v>10</v>
      </c>
      <c r="AJ35" s="15">
        <v>0</v>
      </c>
      <c r="AK35" s="15">
        <v>12</v>
      </c>
      <c r="AL35" s="15">
        <v>13</v>
      </c>
      <c r="AM35" s="15">
        <v>19</v>
      </c>
      <c r="AN35" s="15">
        <v>18</v>
      </c>
      <c r="AO35" s="15">
        <v>3</v>
      </c>
      <c r="AP35" s="15">
        <v>11</v>
      </c>
      <c r="AQ35" s="15">
        <v>3</v>
      </c>
      <c r="AR35" s="15">
        <v>9</v>
      </c>
      <c r="AS35" s="15">
        <v>17</v>
      </c>
      <c r="AT35" s="15">
        <v>10</v>
      </c>
      <c r="AU35" s="15">
        <v>78</v>
      </c>
      <c r="AV35" s="15">
        <v>7</v>
      </c>
      <c r="AW35" s="15">
        <v>14</v>
      </c>
      <c r="AX35" s="15">
        <v>42</v>
      </c>
      <c r="AY35" s="15">
        <v>0</v>
      </c>
      <c r="AZ35" s="15">
        <v>13</v>
      </c>
      <c r="BA35" s="15">
        <v>16</v>
      </c>
      <c r="BB35" s="15">
        <v>6</v>
      </c>
      <c r="BC35" s="15">
        <v>5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86.3</v>
      </c>
      <c r="CC35" s="22"/>
      <c r="CD35" s="22"/>
      <c r="CE35" s="15">
        <v>5</v>
      </c>
      <c r="CG35" s="15">
        <v>2</v>
      </c>
      <c r="CH35" s="15">
        <v>2</v>
      </c>
      <c r="CI35" s="15">
        <v>2</v>
      </c>
      <c r="CJ35" s="15">
        <v>150</v>
      </c>
      <c r="CK35" s="15">
        <v>150</v>
      </c>
      <c r="CL35" s="15">
        <v>150</v>
      </c>
      <c r="CM35" s="15">
        <v>46.8</v>
      </c>
      <c r="CN35" s="15">
        <v>46.8</v>
      </c>
      <c r="CO35" s="15">
        <v>46.8</v>
      </c>
      <c r="CP35" s="15">
        <v>0</v>
      </c>
      <c r="CQ35" s="15">
        <v>0</v>
      </c>
    </row>
    <row r="36" spans="1:95" s="16" customFormat="1" x14ac:dyDescent="0.25">
      <c r="A36" s="28"/>
      <c r="B36" s="29" t="s">
        <v>124</v>
      </c>
      <c r="C36" s="30">
        <f>SUM(C31:C35)</f>
        <v>500</v>
      </c>
      <c r="D36" s="30">
        <f t="shared" ref="D36:BO36" si="6">SUM(D31:D35)</f>
        <v>21</v>
      </c>
      <c r="E36" s="30">
        <f t="shared" si="6"/>
        <v>16.28</v>
      </c>
      <c r="F36" s="30">
        <f t="shared" si="6"/>
        <v>20.439999999999998</v>
      </c>
      <c r="G36" s="30">
        <f t="shared" si="6"/>
        <v>10.32</v>
      </c>
      <c r="H36" s="30">
        <f t="shared" si="6"/>
        <v>57.440000000000005</v>
      </c>
      <c r="I36" s="30">
        <f t="shared" si="6"/>
        <v>489.50771313600001</v>
      </c>
      <c r="J36" s="30">
        <f t="shared" si="6"/>
        <v>5.88</v>
      </c>
      <c r="K36" s="30">
        <f t="shared" si="6"/>
        <v>6.55</v>
      </c>
      <c r="L36" s="30">
        <f t="shared" si="6"/>
        <v>0</v>
      </c>
      <c r="M36" s="30">
        <f t="shared" si="6"/>
        <v>0</v>
      </c>
      <c r="N36" s="30">
        <f t="shared" si="6"/>
        <v>21.03</v>
      </c>
      <c r="O36" s="30">
        <f t="shared" si="6"/>
        <v>30.91</v>
      </c>
      <c r="P36" s="30">
        <f t="shared" si="6"/>
        <v>5.5</v>
      </c>
      <c r="Q36" s="30">
        <f t="shared" si="6"/>
        <v>0</v>
      </c>
      <c r="R36" s="30">
        <f t="shared" si="6"/>
        <v>0</v>
      </c>
      <c r="S36" s="30">
        <f t="shared" si="6"/>
        <v>1.28</v>
      </c>
      <c r="T36" s="30">
        <f t="shared" si="6"/>
        <v>4.09</v>
      </c>
      <c r="U36" s="30">
        <f t="shared" si="6"/>
        <v>382.24</v>
      </c>
      <c r="V36" s="30">
        <f t="shared" si="6"/>
        <v>916.46</v>
      </c>
      <c r="W36" s="30">
        <f t="shared" si="6"/>
        <v>51.83</v>
      </c>
      <c r="X36" s="30">
        <f t="shared" si="6"/>
        <v>55.22</v>
      </c>
      <c r="Y36" s="30">
        <f t="shared" si="6"/>
        <v>221.4</v>
      </c>
      <c r="Z36" s="30">
        <f t="shared" si="6"/>
        <v>4.9800000000000004</v>
      </c>
      <c r="AA36" s="30">
        <f t="shared" si="6"/>
        <v>25.04</v>
      </c>
      <c r="AB36" s="30">
        <f t="shared" si="6"/>
        <v>1341.95</v>
      </c>
      <c r="AC36" s="30">
        <f t="shared" si="6"/>
        <v>396.65</v>
      </c>
      <c r="AD36" s="30">
        <f t="shared" si="6"/>
        <v>5.65</v>
      </c>
      <c r="AE36" s="30">
        <f t="shared" si="6"/>
        <v>0.18</v>
      </c>
      <c r="AF36" s="30">
        <f t="shared" si="6"/>
        <v>0.19999999999999998</v>
      </c>
      <c r="AG36" s="30">
        <f t="shared" si="6"/>
        <v>6.6999999999999993</v>
      </c>
      <c r="AH36" s="30">
        <f t="shared" si="6"/>
        <v>15.4</v>
      </c>
      <c r="AI36" s="30">
        <f t="shared" si="6"/>
        <v>15.120000000000001</v>
      </c>
      <c r="AJ36" s="30">
        <f t="shared" si="6"/>
        <v>0</v>
      </c>
      <c r="AK36" s="30">
        <f t="shared" si="6"/>
        <v>919.63</v>
      </c>
      <c r="AL36" s="30">
        <f t="shared" si="6"/>
        <v>765.37999999999988</v>
      </c>
      <c r="AM36" s="30">
        <f t="shared" si="6"/>
        <v>1467.63</v>
      </c>
      <c r="AN36" s="30">
        <f t="shared" si="6"/>
        <v>1493.1999999999998</v>
      </c>
      <c r="AO36" s="30">
        <f t="shared" si="6"/>
        <v>452.24</v>
      </c>
      <c r="AP36" s="30">
        <f t="shared" si="6"/>
        <v>859.45</v>
      </c>
      <c r="AQ36" s="30">
        <f t="shared" si="6"/>
        <v>302.83</v>
      </c>
      <c r="AR36" s="30">
        <f t="shared" si="6"/>
        <v>837</v>
      </c>
      <c r="AS36" s="30">
        <f t="shared" si="6"/>
        <v>1160.97</v>
      </c>
      <c r="AT36" s="30">
        <f t="shared" si="6"/>
        <v>1325.52</v>
      </c>
      <c r="AU36" s="30">
        <f t="shared" si="6"/>
        <v>1687.2</v>
      </c>
      <c r="AV36" s="30">
        <f t="shared" si="6"/>
        <v>487.9</v>
      </c>
      <c r="AW36" s="30">
        <f t="shared" si="6"/>
        <v>1330.66</v>
      </c>
      <c r="AX36" s="30">
        <f t="shared" si="6"/>
        <v>3246.3199999999997</v>
      </c>
      <c r="AY36" s="30">
        <f t="shared" si="6"/>
        <v>126.93</v>
      </c>
      <c r="AZ36" s="30">
        <f t="shared" si="6"/>
        <v>1044.6600000000001</v>
      </c>
      <c r="BA36" s="30">
        <f t="shared" si="6"/>
        <v>896.52</v>
      </c>
      <c r="BB36" s="30">
        <f t="shared" si="6"/>
        <v>655.75</v>
      </c>
      <c r="BC36" s="30">
        <f t="shared" si="6"/>
        <v>268.43</v>
      </c>
      <c r="BD36" s="30">
        <f t="shared" si="6"/>
        <v>0</v>
      </c>
      <c r="BE36" s="30">
        <f t="shared" si="6"/>
        <v>0</v>
      </c>
      <c r="BF36" s="30">
        <f t="shared" si="6"/>
        <v>0</v>
      </c>
      <c r="BG36" s="30">
        <f t="shared" si="6"/>
        <v>0</v>
      </c>
      <c r="BH36" s="30">
        <f t="shared" si="6"/>
        <v>0</v>
      </c>
      <c r="BI36" s="30">
        <f t="shared" si="6"/>
        <v>0</v>
      </c>
      <c r="BJ36" s="30">
        <f t="shared" si="6"/>
        <v>0</v>
      </c>
      <c r="BK36" s="30">
        <f t="shared" si="6"/>
        <v>0.6100000000000001</v>
      </c>
      <c r="BL36" s="30">
        <f t="shared" si="6"/>
        <v>0</v>
      </c>
      <c r="BM36" s="30">
        <f t="shared" si="6"/>
        <v>0.34</v>
      </c>
      <c r="BN36" s="30">
        <f t="shared" si="6"/>
        <v>0.02</v>
      </c>
      <c r="BO36" s="30">
        <f t="shared" si="6"/>
        <v>0.06</v>
      </c>
      <c r="BP36" s="30">
        <f t="shared" ref="BP36:CO36" si="7">SUM(BP31:BP35)</f>
        <v>0</v>
      </c>
      <c r="BQ36" s="30">
        <f t="shared" si="7"/>
        <v>0</v>
      </c>
      <c r="BR36" s="30">
        <f t="shared" si="7"/>
        <v>0</v>
      </c>
      <c r="BS36" s="30">
        <f t="shared" si="7"/>
        <v>2.0599999999999996</v>
      </c>
      <c r="BT36" s="30">
        <f t="shared" si="7"/>
        <v>0</v>
      </c>
      <c r="BU36" s="30">
        <f t="shared" si="7"/>
        <v>0</v>
      </c>
      <c r="BV36" s="30">
        <f t="shared" si="7"/>
        <v>5.61</v>
      </c>
      <c r="BW36" s="30">
        <f t="shared" si="7"/>
        <v>0.02</v>
      </c>
      <c r="BX36" s="30">
        <f t="shared" si="7"/>
        <v>0</v>
      </c>
      <c r="BY36" s="30">
        <f t="shared" si="7"/>
        <v>0</v>
      </c>
      <c r="BZ36" s="30">
        <f t="shared" si="7"/>
        <v>0</v>
      </c>
      <c r="CA36" s="30">
        <f t="shared" si="7"/>
        <v>0</v>
      </c>
      <c r="CB36" s="30">
        <f t="shared" si="7"/>
        <v>501.96</v>
      </c>
      <c r="CC36" s="30">
        <f t="shared" si="7"/>
        <v>0</v>
      </c>
      <c r="CD36" s="30">
        <f t="shared" si="7"/>
        <v>0</v>
      </c>
      <c r="CE36" s="30">
        <f t="shared" si="7"/>
        <v>248.7</v>
      </c>
      <c r="CF36" s="30">
        <f t="shared" si="7"/>
        <v>0</v>
      </c>
      <c r="CG36" s="30">
        <f t="shared" si="7"/>
        <v>39.57</v>
      </c>
      <c r="CH36" s="30">
        <f t="shared" si="7"/>
        <v>25.8</v>
      </c>
      <c r="CI36" s="30">
        <f t="shared" si="7"/>
        <v>32.68</v>
      </c>
      <c r="CJ36" s="30">
        <f t="shared" si="7"/>
        <v>5468.88</v>
      </c>
      <c r="CK36" s="30">
        <f t="shared" si="7"/>
        <v>3209.97</v>
      </c>
      <c r="CL36" s="30">
        <f t="shared" si="7"/>
        <v>4339.43</v>
      </c>
      <c r="CM36" s="30">
        <f t="shared" si="7"/>
        <v>140.94999999999999</v>
      </c>
      <c r="CN36" s="30">
        <f t="shared" si="7"/>
        <v>100.39</v>
      </c>
      <c r="CO36" s="30">
        <f t="shared" si="7"/>
        <v>120.7</v>
      </c>
      <c r="CP36" s="16">
        <v>9</v>
      </c>
      <c r="CQ36" s="16">
        <v>0.45</v>
      </c>
    </row>
    <row r="37" spans="1:95" s="16" customFormat="1" x14ac:dyDescent="0.25">
      <c r="A37" s="28"/>
      <c r="B37" s="29" t="s">
        <v>125</v>
      </c>
      <c r="C37" s="30">
        <f>C18+C21+C29+C36</f>
        <v>1655</v>
      </c>
      <c r="D37" s="30">
        <f t="shared" ref="D37:BO37" si="8">D18+D21+D29+D36</f>
        <v>55.22</v>
      </c>
      <c r="E37" s="30">
        <f t="shared" si="8"/>
        <v>37.510000000000005</v>
      </c>
      <c r="F37" s="30">
        <f t="shared" si="8"/>
        <v>54.989999999999995</v>
      </c>
      <c r="G37" s="30">
        <f t="shared" si="8"/>
        <v>24.130000000000003</v>
      </c>
      <c r="H37" s="30">
        <f t="shared" si="8"/>
        <v>232.86</v>
      </c>
      <c r="I37" s="30">
        <f t="shared" si="8"/>
        <v>1619.3088569359998</v>
      </c>
      <c r="J37" s="30">
        <f t="shared" si="8"/>
        <v>17.39</v>
      </c>
      <c r="K37" s="30">
        <f t="shared" si="8"/>
        <v>15.129999999999999</v>
      </c>
      <c r="L37" s="30">
        <f t="shared" si="8"/>
        <v>0</v>
      </c>
      <c r="M37" s="30">
        <f t="shared" si="8"/>
        <v>0</v>
      </c>
      <c r="N37" s="30">
        <f t="shared" si="8"/>
        <v>76.820000000000007</v>
      </c>
      <c r="O37" s="30">
        <f t="shared" si="8"/>
        <v>138.52000000000001</v>
      </c>
      <c r="P37" s="30">
        <f t="shared" si="8"/>
        <v>17.5</v>
      </c>
      <c r="Q37" s="30">
        <f t="shared" si="8"/>
        <v>0</v>
      </c>
      <c r="R37" s="30">
        <f t="shared" si="8"/>
        <v>0</v>
      </c>
      <c r="S37" s="30">
        <f t="shared" si="8"/>
        <v>2.85</v>
      </c>
      <c r="T37" s="30">
        <f t="shared" si="8"/>
        <v>11.19</v>
      </c>
      <c r="U37" s="30">
        <f t="shared" si="8"/>
        <v>1343.35</v>
      </c>
      <c r="V37" s="30">
        <f t="shared" si="8"/>
        <v>2035.6000000000001</v>
      </c>
      <c r="W37" s="30">
        <f t="shared" si="8"/>
        <v>257.08999999999997</v>
      </c>
      <c r="X37" s="30">
        <f t="shared" si="8"/>
        <v>177.13</v>
      </c>
      <c r="Y37" s="30">
        <f t="shared" si="8"/>
        <v>712.83999999999992</v>
      </c>
      <c r="Z37" s="30">
        <f t="shared" si="8"/>
        <v>13.02</v>
      </c>
      <c r="AA37" s="30">
        <f t="shared" si="8"/>
        <v>92.800000000000011</v>
      </c>
      <c r="AB37" s="30">
        <f t="shared" si="8"/>
        <v>3374.11</v>
      </c>
      <c r="AC37" s="30">
        <f t="shared" si="8"/>
        <v>858.71</v>
      </c>
      <c r="AD37" s="30">
        <f t="shared" si="8"/>
        <v>14.640000000000002</v>
      </c>
      <c r="AE37" s="30">
        <f t="shared" si="8"/>
        <v>0.62</v>
      </c>
      <c r="AF37" s="30">
        <f t="shared" si="8"/>
        <v>0.54999999999999993</v>
      </c>
      <c r="AG37" s="30">
        <f t="shared" si="8"/>
        <v>15.35</v>
      </c>
      <c r="AH37" s="30">
        <f t="shared" si="8"/>
        <v>33.82</v>
      </c>
      <c r="AI37" s="30">
        <f t="shared" si="8"/>
        <v>43.14</v>
      </c>
      <c r="AJ37" s="30">
        <f t="shared" si="8"/>
        <v>0.2</v>
      </c>
      <c r="AK37" s="30">
        <f t="shared" si="8"/>
        <v>2608.38</v>
      </c>
      <c r="AL37" s="30">
        <f t="shared" si="8"/>
        <v>2223.7299999999996</v>
      </c>
      <c r="AM37" s="30">
        <f t="shared" si="8"/>
        <v>3962.69</v>
      </c>
      <c r="AN37" s="30">
        <f t="shared" si="8"/>
        <v>3608.89</v>
      </c>
      <c r="AO37" s="30">
        <f t="shared" si="8"/>
        <v>1132.5999999999999</v>
      </c>
      <c r="AP37" s="30">
        <f t="shared" si="8"/>
        <v>2169.59</v>
      </c>
      <c r="AQ37" s="30">
        <f t="shared" si="8"/>
        <v>765.65</v>
      </c>
      <c r="AR37" s="30">
        <f t="shared" si="8"/>
        <v>2397.62</v>
      </c>
      <c r="AS37" s="30">
        <f t="shared" si="8"/>
        <v>2708.52</v>
      </c>
      <c r="AT37" s="30">
        <f t="shared" si="8"/>
        <v>3188.7299999999996</v>
      </c>
      <c r="AU37" s="30">
        <f t="shared" si="8"/>
        <v>4091.7200000000003</v>
      </c>
      <c r="AV37" s="30">
        <f t="shared" si="8"/>
        <v>1284.6500000000001</v>
      </c>
      <c r="AW37" s="30">
        <f t="shared" si="8"/>
        <v>3009.87</v>
      </c>
      <c r="AX37" s="30">
        <f t="shared" si="8"/>
        <v>8785.369999999999</v>
      </c>
      <c r="AY37" s="30">
        <f t="shared" si="8"/>
        <v>237.5</v>
      </c>
      <c r="AZ37" s="30">
        <f t="shared" si="8"/>
        <v>2946.46</v>
      </c>
      <c r="BA37" s="30">
        <f t="shared" si="8"/>
        <v>2210.4</v>
      </c>
      <c r="BB37" s="30">
        <f t="shared" si="8"/>
        <v>1641.97</v>
      </c>
      <c r="BC37" s="30">
        <f t="shared" si="8"/>
        <v>734.05</v>
      </c>
      <c r="BD37" s="30">
        <f t="shared" si="8"/>
        <v>0.22</v>
      </c>
      <c r="BE37" s="30">
        <f t="shared" si="8"/>
        <v>0.1</v>
      </c>
      <c r="BF37" s="30">
        <f t="shared" si="8"/>
        <v>0.05</v>
      </c>
      <c r="BG37" s="30">
        <f t="shared" si="8"/>
        <v>0.13</v>
      </c>
      <c r="BH37" s="30">
        <f t="shared" si="8"/>
        <v>0.14000000000000001</v>
      </c>
      <c r="BI37" s="30">
        <f t="shared" si="8"/>
        <v>0.66</v>
      </c>
      <c r="BJ37" s="30">
        <f t="shared" si="8"/>
        <v>0</v>
      </c>
      <c r="BK37" s="30">
        <f t="shared" si="8"/>
        <v>3.3600000000000003</v>
      </c>
      <c r="BL37" s="30">
        <f t="shared" si="8"/>
        <v>0</v>
      </c>
      <c r="BM37" s="30">
        <f t="shared" si="8"/>
        <v>1.4200000000000002</v>
      </c>
      <c r="BN37" s="30">
        <f t="shared" si="8"/>
        <v>0.06</v>
      </c>
      <c r="BO37" s="30">
        <f t="shared" si="8"/>
        <v>0.13</v>
      </c>
      <c r="BP37" s="30">
        <f t="shared" ref="BP37:CO37" si="9">BP18+BP21+BP29+BP36</f>
        <v>0</v>
      </c>
      <c r="BQ37" s="30">
        <f t="shared" si="9"/>
        <v>0.13</v>
      </c>
      <c r="BR37" s="30">
        <f t="shared" si="9"/>
        <v>0.19</v>
      </c>
      <c r="BS37" s="30">
        <f t="shared" si="9"/>
        <v>6.8</v>
      </c>
      <c r="BT37" s="30">
        <f t="shared" si="9"/>
        <v>0</v>
      </c>
      <c r="BU37" s="30">
        <f t="shared" si="9"/>
        <v>0</v>
      </c>
      <c r="BV37" s="30">
        <f t="shared" si="9"/>
        <v>12.780000000000001</v>
      </c>
      <c r="BW37" s="30">
        <f t="shared" si="9"/>
        <v>7.0000000000000007E-2</v>
      </c>
      <c r="BX37" s="30">
        <f t="shared" si="9"/>
        <v>0</v>
      </c>
      <c r="BY37" s="30">
        <f t="shared" si="9"/>
        <v>0</v>
      </c>
      <c r="BZ37" s="30">
        <f t="shared" si="9"/>
        <v>0</v>
      </c>
      <c r="CA37" s="30">
        <f t="shared" si="9"/>
        <v>0</v>
      </c>
      <c r="CB37" s="30">
        <f t="shared" si="9"/>
        <v>1548.5</v>
      </c>
      <c r="CC37" s="30">
        <f t="shared" si="9"/>
        <v>0</v>
      </c>
      <c r="CD37" s="30">
        <f t="shared" si="9"/>
        <v>0</v>
      </c>
      <c r="CE37" s="30">
        <f t="shared" si="9"/>
        <v>655.16</v>
      </c>
      <c r="CF37" s="30">
        <f t="shared" si="9"/>
        <v>0</v>
      </c>
      <c r="CG37" s="30">
        <f t="shared" si="9"/>
        <v>131.47999999999999</v>
      </c>
      <c r="CH37" s="30">
        <f t="shared" si="9"/>
        <v>78.45</v>
      </c>
      <c r="CI37" s="30">
        <f t="shared" si="9"/>
        <v>104.96000000000001</v>
      </c>
      <c r="CJ37" s="30">
        <f t="shared" si="9"/>
        <v>15705.220000000001</v>
      </c>
      <c r="CK37" s="30">
        <f t="shared" si="9"/>
        <v>8397.76</v>
      </c>
      <c r="CL37" s="30">
        <f t="shared" si="9"/>
        <v>12051.49</v>
      </c>
      <c r="CM37" s="30">
        <f t="shared" si="9"/>
        <v>324.52999999999997</v>
      </c>
      <c r="CN37" s="30">
        <f t="shared" si="9"/>
        <v>214.10000000000002</v>
      </c>
      <c r="CO37" s="30">
        <f t="shared" si="9"/>
        <v>269.33999999999997</v>
      </c>
      <c r="CP37" s="16">
        <v>36.6</v>
      </c>
      <c r="CQ37" s="16">
        <v>1.87</v>
      </c>
    </row>
    <row r="39" spans="1:95" x14ac:dyDescent="0.25">
      <c r="B39" s="37" t="s">
        <v>174</v>
      </c>
    </row>
    <row r="40" spans="1:95" x14ac:dyDescent="0.25">
      <c r="B40" s="18" t="s">
        <v>102</v>
      </c>
    </row>
    <row r="41" spans="1:95" s="26" customFormat="1" x14ac:dyDescent="0.25">
      <c r="A41" s="23" t="str">
        <f>"-"</f>
        <v>-</v>
      </c>
      <c r="B41" s="24" t="s">
        <v>103</v>
      </c>
      <c r="C41" s="25">
        <v>40</v>
      </c>
      <c r="D41" s="25">
        <v>3.08</v>
      </c>
      <c r="E41" s="25">
        <v>0</v>
      </c>
      <c r="F41" s="25">
        <v>1.2</v>
      </c>
      <c r="G41" s="25">
        <v>1.2</v>
      </c>
      <c r="H41" s="25">
        <v>21.32</v>
      </c>
      <c r="I41" s="25">
        <v>107.80799999999999</v>
      </c>
      <c r="J41" s="25">
        <v>0.2</v>
      </c>
      <c r="K41" s="25">
        <v>0</v>
      </c>
      <c r="L41" s="25">
        <v>0</v>
      </c>
      <c r="M41" s="25">
        <v>0</v>
      </c>
      <c r="N41" s="25">
        <v>1.32</v>
      </c>
      <c r="O41" s="25">
        <v>18.72</v>
      </c>
      <c r="P41" s="25">
        <v>1.28</v>
      </c>
      <c r="Q41" s="25">
        <v>0</v>
      </c>
      <c r="R41" s="25">
        <v>0</v>
      </c>
      <c r="S41" s="25">
        <v>0.12</v>
      </c>
      <c r="T41" s="25">
        <v>0.64</v>
      </c>
      <c r="U41" s="25">
        <v>171.6</v>
      </c>
      <c r="V41" s="25">
        <v>52.4</v>
      </c>
      <c r="W41" s="25">
        <v>8.8000000000000007</v>
      </c>
      <c r="X41" s="25">
        <v>13.2</v>
      </c>
      <c r="Y41" s="25">
        <v>34</v>
      </c>
      <c r="Z41" s="25">
        <v>0.8</v>
      </c>
      <c r="AA41" s="25">
        <v>0</v>
      </c>
      <c r="AB41" s="25">
        <v>0</v>
      </c>
      <c r="AC41" s="25">
        <v>0</v>
      </c>
      <c r="AD41" s="25">
        <v>0.68</v>
      </c>
      <c r="AE41" s="25">
        <v>0.06</v>
      </c>
      <c r="AF41" s="25">
        <v>0.02</v>
      </c>
      <c r="AG41" s="25">
        <v>0.64</v>
      </c>
      <c r="AH41" s="25">
        <v>1.2</v>
      </c>
      <c r="AI41" s="25">
        <v>0</v>
      </c>
      <c r="AJ41" s="26">
        <v>0</v>
      </c>
      <c r="AK41" s="26">
        <v>148.80000000000001</v>
      </c>
      <c r="AL41" s="26">
        <v>154.4</v>
      </c>
      <c r="AM41" s="26">
        <v>236.4</v>
      </c>
      <c r="AN41" s="26">
        <v>79.599999999999994</v>
      </c>
      <c r="AO41" s="26">
        <v>46.8</v>
      </c>
      <c r="AP41" s="26">
        <v>93.6</v>
      </c>
      <c r="AQ41" s="26">
        <v>35.200000000000003</v>
      </c>
      <c r="AR41" s="26">
        <v>168</v>
      </c>
      <c r="AS41" s="26">
        <v>104.4</v>
      </c>
      <c r="AT41" s="26">
        <v>145.19999999999999</v>
      </c>
      <c r="AU41" s="26">
        <v>120.4</v>
      </c>
      <c r="AV41" s="26">
        <v>64.400000000000006</v>
      </c>
      <c r="AW41" s="26">
        <v>112</v>
      </c>
      <c r="AX41" s="26">
        <v>930</v>
      </c>
      <c r="AY41" s="26">
        <v>0</v>
      </c>
      <c r="AZ41" s="26">
        <v>302.8</v>
      </c>
      <c r="BA41" s="26">
        <v>132.4</v>
      </c>
      <c r="BB41" s="26">
        <v>88.8</v>
      </c>
      <c r="BC41" s="26">
        <v>69.2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0.01</v>
      </c>
      <c r="BJ41" s="26">
        <v>0</v>
      </c>
      <c r="BK41" s="26">
        <v>0.13</v>
      </c>
      <c r="BL41" s="26">
        <v>0</v>
      </c>
      <c r="BM41" s="26">
        <v>0.06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0.47</v>
      </c>
      <c r="BT41" s="26">
        <v>0</v>
      </c>
      <c r="BU41" s="26">
        <v>0</v>
      </c>
      <c r="BV41" s="26">
        <v>0.35</v>
      </c>
      <c r="BW41" s="26">
        <v>0.01</v>
      </c>
      <c r="BX41" s="26">
        <v>0</v>
      </c>
      <c r="BY41" s="26">
        <v>0</v>
      </c>
      <c r="BZ41" s="26">
        <v>0</v>
      </c>
      <c r="CA41" s="26">
        <v>0</v>
      </c>
      <c r="CB41" s="26">
        <v>13.64</v>
      </c>
      <c r="CC41" s="27"/>
      <c r="CD41" s="27"/>
      <c r="CE41" s="26">
        <v>0</v>
      </c>
      <c r="CG41" s="26">
        <v>0</v>
      </c>
      <c r="CH41" s="26">
        <v>0</v>
      </c>
      <c r="CI41" s="26">
        <v>0</v>
      </c>
      <c r="CJ41" s="26">
        <v>665</v>
      </c>
      <c r="CK41" s="26">
        <v>256.2</v>
      </c>
      <c r="CL41" s="26">
        <v>460.6</v>
      </c>
      <c r="CM41" s="26">
        <v>5.32</v>
      </c>
      <c r="CN41" s="26">
        <v>5.32</v>
      </c>
      <c r="CO41" s="26">
        <v>5.32</v>
      </c>
      <c r="CP41" s="26">
        <v>0</v>
      </c>
      <c r="CQ41" s="26">
        <v>0</v>
      </c>
    </row>
    <row r="42" spans="1:95" s="26" customFormat="1" x14ac:dyDescent="0.25">
      <c r="A42" s="23" t="str">
        <f>""</f>
        <v/>
      </c>
      <c r="B42" s="24" t="s">
        <v>104</v>
      </c>
      <c r="C42" s="25">
        <v>5</v>
      </c>
      <c r="D42" s="25">
        <v>0.04</v>
      </c>
      <c r="E42" s="25">
        <v>0.04</v>
      </c>
      <c r="F42" s="25">
        <v>3.63</v>
      </c>
      <c r="G42" s="25">
        <v>0</v>
      </c>
      <c r="H42" s="25">
        <v>7.0000000000000007E-2</v>
      </c>
      <c r="I42" s="25">
        <v>33.031999999999996</v>
      </c>
      <c r="J42" s="25">
        <v>2.36</v>
      </c>
      <c r="K42" s="25">
        <v>0.11</v>
      </c>
      <c r="L42" s="25">
        <v>0</v>
      </c>
      <c r="M42" s="25">
        <v>0</v>
      </c>
      <c r="N42" s="25">
        <v>7.0000000000000007E-2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7.0000000000000007E-2</v>
      </c>
      <c r="U42" s="25">
        <v>0.75</v>
      </c>
      <c r="V42" s="25">
        <v>1.5</v>
      </c>
      <c r="W42" s="25">
        <v>1.2</v>
      </c>
      <c r="X42" s="25">
        <v>0</v>
      </c>
      <c r="Y42" s="25">
        <v>1.5</v>
      </c>
      <c r="Z42" s="25">
        <v>0.01</v>
      </c>
      <c r="AA42" s="25">
        <v>20</v>
      </c>
      <c r="AB42" s="25">
        <v>15</v>
      </c>
      <c r="AC42" s="25">
        <v>22.5</v>
      </c>
      <c r="AD42" s="25">
        <v>0.05</v>
      </c>
      <c r="AE42" s="25">
        <v>0</v>
      </c>
      <c r="AF42" s="25">
        <v>0.01</v>
      </c>
      <c r="AG42" s="25">
        <v>0.01</v>
      </c>
      <c r="AH42" s="25">
        <v>0.01</v>
      </c>
      <c r="AI42" s="25">
        <v>0</v>
      </c>
      <c r="AJ42" s="26">
        <v>0</v>
      </c>
      <c r="AK42" s="26">
        <v>2.1</v>
      </c>
      <c r="AL42" s="26">
        <v>2.0499999999999998</v>
      </c>
      <c r="AM42" s="26">
        <v>3.8</v>
      </c>
      <c r="AN42" s="26">
        <v>2.25</v>
      </c>
      <c r="AO42" s="26">
        <v>0.85</v>
      </c>
      <c r="AP42" s="26">
        <v>2.35</v>
      </c>
      <c r="AQ42" s="26">
        <v>2.15</v>
      </c>
      <c r="AR42" s="26">
        <v>2.1</v>
      </c>
      <c r="AS42" s="26">
        <v>1.8</v>
      </c>
      <c r="AT42" s="26">
        <v>1.3</v>
      </c>
      <c r="AU42" s="26">
        <v>2.85</v>
      </c>
      <c r="AV42" s="26">
        <v>1.75</v>
      </c>
      <c r="AW42" s="26">
        <v>1.2</v>
      </c>
      <c r="AX42" s="26">
        <v>7.1</v>
      </c>
      <c r="AY42" s="26">
        <v>0</v>
      </c>
      <c r="AZ42" s="26">
        <v>2.4</v>
      </c>
      <c r="BA42" s="26">
        <v>2.7</v>
      </c>
      <c r="BB42" s="26">
        <v>2.1</v>
      </c>
      <c r="BC42" s="26">
        <v>0.5</v>
      </c>
      <c r="BD42" s="26">
        <v>0.13</v>
      </c>
      <c r="BE42" s="26">
        <v>0.06</v>
      </c>
      <c r="BF42" s="26">
        <v>0.03</v>
      </c>
      <c r="BG42" s="26">
        <v>0.08</v>
      </c>
      <c r="BH42" s="26">
        <v>0.09</v>
      </c>
      <c r="BI42" s="26">
        <v>0.4</v>
      </c>
      <c r="BJ42" s="26">
        <v>0</v>
      </c>
      <c r="BK42" s="26">
        <v>1.1000000000000001</v>
      </c>
      <c r="BL42" s="26">
        <v>0</v>
      </c>
      <c r="BM42" s="26">
        <v>0.34</v>
      </c>
      <c r="BN42" s="26">
        <v>0</v>
      </c>
      <c r="BO42" s="26">
        <v>0</v>
      </c>
      <c r="BP42" s="26">
        <v>0</v>
      </c>
      <c r="BQ42" s="26">
        <v>0.08</v>
      </c>
      <c r="BR42" s="26">
        <v>0.12</v>
      </c>
      <c r="BS42" s="26">
        <v>0.9</v>
      </c>
      <c r="BT42" s="26">
        <v>0</v>
      </c>
      <c r="BU42" s="26">
        <v>0</v>
      </c>
      <c r="BV42" s="26">
        <v>0.05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1.25</v>
      </c>
      <c r="CC42" s="27"/>
      <c r="CD42" s="27"/>
      <c r="CE42" s="26">
        <v>22.5</v>
      </c>
      <c r="CG42" s="26">
        <v>0.2</v>
      </c>
      <c r="CH42" s="26">
        <v>0.05</v>
      </c>
      <c r="CI42" s="26">
        <v>0.13</v>
      </c>
      <c r="CJ42" s="26">
        <v>10</v>
      </c>
      <c r="CK42" s="26">
        <v>4.0999999999999996</v>
      </c>
      <c r="CL42" s="26">
        <v>7.05</v>
      </c>
      <c r="CM42" s="26">
        <v>0.86</v>
      </c>
      <c r="CN42" s="26">
        <v>0.44</v>
      </c>
      <c r="CO42" s="26">
        <v>0.65</v>
      </c>
      <c r="CP42" s="26">
        <v>0</v>
      </c>
      <c r="CQ42" s="26">
        <v>0</v>
      </c>
    </row>
    <row r="43" spans="1:95" s="26" customFormat="1" x14ac:dyDescent="0.25">
      <c r="A43" s="23" t="str">
        <f>""</f>
        <v/>
      </c>
      <c r="B43" s="24" t="s">
        <v>126</v>
      </c>
      <c r="C43" s="25">
        <v>20</v>
      </c>
      <c r="D43" s="25">
        <v>0.64</v>
      </c>
      <c r="E43" s="25">
        <v>0</v>
      </c>
      <c r="F43" s="25">
        <v>4.21</v>
      </c>
      <c r="G43" s="25">
        <v>0</v>
      </c>
      <c r="H43" s="25">
        <v>0</v>
      </c>
      <c r="I43" s="25">
        <v>40.414000000000009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16.22</v>
      </c>
      <c r="CC43" s="27"/>
      <c r="CD43" s="27"/>
      <c r="CE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</row>
    <row r="44" spans="1:95" s="26" customFormat="1" x14ac:dyDescent="0.25">
      <c r="A44" s="23" t="str">
        <f>"29/10"</f>
        <v>29/10</v>
      </c>
      <c r="B44" s="24" t="s">
        <v>127</v>
      </c>
      <c r="C44" s="25">
        <v>180</v>
      </c>
      <c r="D44" s="25">
        <v>0.21</v>
      </c>
      <c r="E44" s="25">
        <v>0</v>
      </c>
      <c r="F44" s="25">
        <v>0.05</v>
      </c>
      <c r="G44" s="25">
        <v>0.05</v>
      </c>
      <c r="H44" s="25">
        <v>8.93</v>
      </c>
      <c r="I44" s="25">
        <v>35.632448780487799</v>
      </c>
      <c r="J44" s="25">
        <v>0</v>
      </c>
      <c r="K44" s="25">
        <v>0</v>
      </c>
      <c r="L44" s="25">
        <v>0</v>
      </c>
      <c r="M44" s="25">
        <v>0</v>
      </c>
      <c r="N44" s="25">
        <v>8.75</v>
      </c>
      <c r="O44" s="25">
        <v>0</v>
      </c>
      <c r="P44" s="25">
        <v>0.18</v>
      </c>
      <c r="Q44" s="25">
        <v>0</v>
      </c>
      <c r="R44" s="25">
        <v>0</v>
      </c>
      <c r="S44" s="25">
        <v>0.25</v>
      </c>
      <c r="T44" s="25">
        <v>0.08</v>
      </c>
      <c r="U44" s="25">
        <v>0.56999999999999995</v>
      </c>
      <c r="V44" s="25">
        <v>7.35</v>
      </c>
      <c r="W44" s="25">
        <v>1.96</v>
      </c>
      <c r="X44" s="25">
        <v>0.5</v>
      </c>
      <c r="Y44" s="25">
        <v>0.9</v>
      </c>
      <c r="Z44" s="25">
        <v>0.05</v>
      </c>
      <c r="AA44" s="25">
        <v>0</v>
      </c>
      <c r="AB44" s="25">
        <v>0.4</v>
      </c>
      <c r="AC44" s="25">
        <v>0.09</v>
      </c>
      <c r="AD44" s="25">
        <v>0.01</v>
      </c>
      <c r="AE44" s="25">
        <v>0</v>
      </c>
      <c r="AF44" s="25">
        <v>0</v>
      </c>
      <c r="AG44" s="25">
        <v>0</v>
      </c>
      <c r="AH44" s="25">
        <v>0.01</v>
      </c>
      <c r="AI44" s="25">
        <v>0.7</v>
      </c>
      <c r="AJ44" s="26">
        <v>0</v>
      </c>
      <c r="AK44" s="26">
        <v>0.6</v>
      </c>
      <c r="AL44" s="26">
        <v>0.69</v>
      </c>
      <c r="AM44" s="26">
        <v>0.56000000000000005</v>
      </c>
      <c r="AN44" s="26">
        <v>1.03</v>
      </c>
      <c r="AO44" s="26">
        <v>0.26</v>
      </c>
      <c r="AP44" s="26">
        <v>1.08</v>
      </c>
      <c r="AQ44" s="26">
        <v>0</v>
      </c>
      <c r="AR44" s="26">
        <v>1.38</v>
      </c>
      <c r="AS44" s="26">
        <v>0</v>
      </c>
      <c r="AT44" s="26">
        <v>0</v>
      </c>
      <c r="AU44" s="26">
        <v>0</v>
      </c>
      <c r="AV44" s="26">
        <v>0.77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179.55</v>
      </c>
      <c r="CC44" s="27"/>
      <c r="CD44" s="27"/>
      <c r="CE44" s="26">
        <v>7.0000000000000007E-2</v>
      </c>
      <c r="CG44" s="26">
        <v>3.21</v>
      </c>
      <c r="CH44" s="26">
        <v>3.1</v>
      </c>
      <c r="CI44" s="26">
        <v>3.16</v>
      </c>
      <c r="CJ44" s="26">
        <v>362.2</v>
      </c>
      <c r="CK44" s="26">
        <v>137.63</v>
      </c>
      <c r="CL44" s="26">
        <v>249.91</v>
      </c>
      <c r="CM44" s="26">
        <v>33.270000000000003</v>
      </c>
      <c r="CN44" s="26">
        <v>19.89</v>
      </c>
      <c r="CO44" s="26">
        <v>26.58</v>
      </c>
      <c r="CP44" s="26">
        <v>8.7799999999999994</v>
      </c>
      <c r="CQ44" s="26">
        <v>0</v>
      </c>
    </row>
    <row r="45" spans="1:95" s="15" customFormat="1" ht="31.5" x14ac:dyDescent="0.25">
      <c r="A45" s="19" t="str">
        <f>"11/4"</f>
        <v>11/4</v>
      </c>
      <c r="B45" s="20" t="s">
        <v>128</v>
      </c>
      <c r="C45" s="21">
        <v>180</v>
      </c>
      <c r="D45" s="21">
        <v>5.89</v>
      </c>
      <c r="E45" s="21">
        <v>2.12</v>
      </c>
      <c r="F45" s="21">
        <v>5.5</v>
      </c>
      <c r="G45" s="21">
        <v>1.19</v>
      </c>
      <c r="H45" s="21">
        <v>29.37</v>
      </c>
      <c r="I45" s="21">
        <v>189.0927954</v>
      </c>
      <c r="J45" s="21">
        <v>3.45</v>
      </c>
      <c r="K45" s="21">
        <v>0.1</v>
      </c>
      <c r="L45" s="21">
        <v>0</v>
      </c>
      <c r="M45" s="21">
        <v>0</v>
      </c>
      <c r="N45" s="21">
        <v>7.02</v>
      </c>
      <c r="O45" s="21">
        <v>21.16</v>
      </c>
      <c r="P45" s="21">
        <v>1.18</v>
      </c>
      <c r="Q45" s="21">
        <v>0</v>
      </c>
      <c r="R45" s="21">
        <v>0</v>
      </c>
      <c r="S45" s="21">
        <v>7.0000000000000007E-2</v>
      </c>
      <c r="T45" s="21">
        <v>1.42</v>
      </c>
      <c r="U45" s="21">
        <v>214.51</v>
      </c>
      <c r="V45" s="21">
        <v>160.66999999999999</v>
      </c>
      <c r="W45" s="21">
        <v>87.09</v>
      </c>
      <c r="X45" s="21">
        <v>34.85</v>
      </c>
      <c r="Y45" s="21">
        <v>130.82</v>
      </c>
      <c r="Z45" s="21">
        <v>0.94</v>
      </c>
      <c r="AA45" s="21">
        <v>19.440000000000001</v>
      </c>
      <c r="AB45" s="21">
        <v>22.32</v>
      </c>
      <c r="AC45" s="21">
        <v>37.17</v>
      </c>
      <c r="AD45" s="21">
        <v>0.15</v>
      </c>
      <c r="AE45" s="21">
        <v>0.13</v>
      </c>
      <c r="AF45" s="21">
        <v>0.1</v>
      </c>
      <c r="AG45" s="21">
        <v>0.52</v>
      </c>
      <c r="AH45" s="21">
        <v>2.2400000000000002</v>
      </c>
      <c r="AI45" s="21">
        <v>0.37</v>
      </c>
      <c r="AJ45" s="15">
        <v>0</v>
      </c>
      <c r="AK45" s="15">
        <v>160.82</v>
      </c>
      <c r="AL45" s="15">
        <v>147.25</v>
      </c>
      <c r="AM45" s="15">
        <v>522.32000000000005</v>
      </c>
      <c r="AN45" s="15">
        <v>99.36</v>
      </c>
      <c r="AO45" s="15">
        <v>100.89</v>
      </c>
      <c r="AP45" s="15">
        <v>137.35</v>
      </c>
      <c r="AQ45" s="15">
        <v>62.73</v>
      </c>
      <c r="AR45" s="15">
        <v>198.05</v>
      </c>
      <c r="AS45" s="15">
        <v>365.3</v>
      </c>
      <c r="AT45" s="15">
        <v>144.91999999999999</v>
      </c>
      <c r="AU45" s="15">
        <v>222.37</v>
      </c>
      <c r="AV45" s="15">
        <v>89.46</v>
      </c>
      <c r="AW45" s="15">
        <v>102.54</v>
      </c>
      <c r="AX45" s="15">
        <v>757.25</v>
      </c>
      <c r="AY45" s="15">
        <v>0</v>
      </c>
      <c r="AZ45" s="15">
        <v>276.13</v>
      </c>
      <c r="BA45" s="15">
        <v>239.16</v>
      </c>
      <c r="BB45" s="15">
        <v>140.52000000000001</v>
      </c>
      <c r="BC45" s="15">
        <v>61.34</v>
      </c>
      <c r="BD45" s="15">
        <v>0.11</v>
      </c>
      <c r="BE45" s="15">
        <v>0.05</v>
      </c>
      <c r="BF45" s="15">
        <v>0.03</v>
      </c>
      <c r="BG45" s="15">
        <v>0.06</v>
      </c>
      <c r="BH45" s="15">
        <v>7.0000000000000007E-2</v>
      </c>
      <c r="BI45" s="15">
        <v>0.32</v>
      </c>
      <c r="BJ45" s="15">
        <v>0</v>
      </c>
      <c r="BK45" s="15">
        <v>0.95</v>
      </c>
      <c r="BL45" s="15">
        <v>0</v>
      </c>
      <c r="BM45" s="15">
        <v>0.28999999999999998</v>
      </c>
      <c r="BN45" s="15">
        <v>0.01</v>
      </c>
      <c r="BO45" s="15">
        <v>0</v>
      </c>
      <c r="BP45" s="15">
        <v>0</v>
      </c>
      <c r="BQ45" s="15">
        <v>0.06</v>
      </c>
      <c r="BR45" s="15">
        <v>0.1</v>
      </c>
      <c r="BS45" s="15">
        <v>0.88</v>
      </c>
      <c r="BT45" s="15">
        <v>0</v>
      </c>
      <c r="BU45" s="15">
        <v>0</v>
      </c>
      <c r="BV45" s="15">
        <v>0.7</v>
      </c>
      <c r="BW45" s="15">
        <v>0.01</v>
      </c>
      <c r="BX45" s="15">
        <v>0</v>
      </c>
      <c r="BY45" s="15">
        <v>0</v>
      </c>
      <c r="BZ45" s="15">
        <v>0</v>
      </c>
      <c r="CA45" s="15">
        <v>0</v>
      </c>
      <c r="CB45" s="15">
        <v>149.44999999999999</v>
      </c>
      <c r="CC45" s="22"/>
      <c r="CD45" s="22"/>
      <c r="CE45" s="15">
        <v>23.16</v>
      </c>
      <c r="CG45" s="15">
        <v>23.28</v>
      </c>
      <c r="CH45" s="15">
        <v>11.46</v>
      </c>
      <c r="CI45" s="15">
        <v>17.37</v>
      </c>
      <c r="CJ45" s="15">
        <v>1594.25</v>
      </c>
      <c r="CK45" s="15">
        <v>730.44</v>
      </c>
      <c r="CL45" s="15">
        <v>1162.3499999999999</v>
      </c>
      <c r="CM45" s="15">
        <v>27.55</v>
      </c>
      <c r="CN45" s="15">
        <v>14.21</v>
      </c>
      <c r="CO45" s="15">
        <v>20.88</v>
      </c>
      <c r="CP45" s="15">
        <v>3.6</v>
      </c>
      <c r="CQ45" s="15">
        <v>0.45</v>
      </c>
    </row>
    <row r="46" spans="1:95" s="16" customFormat="1" x14ac:dyDescent="0.25">
      <c r="A46" s="28"/>
      <c r="B46" s="29" t="s">
        <v>108</v>
      </c>
      <c r="C46" s="30">
        <f>SUM(C41:C45)</f>
        <v>425</v>
      </c>
      <c r="D46" s="30">
        <f t="shared" ref="D46:BO46" si="10">SUM(D41:D45)</f>
        <v>9.86</v>
      </c>
      <c r="E46" s="30">
        <f t="shared" si="10"/>
        <v>2.16</v>
      </c>
      <c r="F46" s="30">
        <f t="shared" si="10"/>
        <v>14.59</v>
      </c>
      <c r="G46" s="30">
        <f t="shared" si="10"/>
        <v>2.44</v>
      </c>
      <c r="H46" s="30">
        <f t="shared" si="10"/>
        <v>59.69</v>
      </c>
      <c r="I46" s="30">
        <f t="shared" si="10"/>
        <v>405.9792441804878</v>
      </c>
      <c r="J46" s="30">
        <f t="shared" si="10"/>
        <v>6.01</v>
      </c>
      <c r="K46" s="30">
        <f t="shared" si="10"/>
        <v>0.21000000000000002</v>
      </c>
      <c r="L46" s="30">
        <f t="shared" si="10"/>
        <v>0</v>
      </c>
      <c r="M46" s="30">
        <f t="shared" si="10"/>
        <v>0</v>
      </c>
      <c r="N46" s="30">
        <f t="shared" si="10"/>
        <v>17.16</v>
      </c>
      <c r="O46" s="30">
        <f t="shared" si="10"/>
        <v>39.879999999999995</v>
      </c>
      <c r="P46" s="30">
        <f t="shared" si="10"/>
        <v>2.6399999999999997</v>
      </c>
      <c r="Q46" s="30">
        <f t="shared" si="10"/>
        <v>0</v>
      </c>
      <c r="R46" s="30">
        <f t="shared" si="10"/>
        <v>0</v>
      </c>
      <c r="S46" s="30">
        <f t="shared" si="10"/>
        <v>0.44</v>
      </c>
      <c r="T46" s="30">
        <f t="shared" si="10"/>
        <v>2.21</v>
      </c>
      <c r="U46" s="30">
        <f t="shared" si="10"/>
        <v>387.42999999999995</v>
      </c>
      <c r="V46" s="30">
        <f t="shared" si="10"/>
        <v>221.92</v>
      </c>
      <c r="W46" s="30">
        <f t="shared" si="10"/>
        <v>99.050000000000011</v>
      </c>
      <c r="X46" s="30">
        <f t="shared" si="10"/>
        <v>48.55</v>
      </c>
      <c r="Y46" s="30">
        <f t="shared" si="10"/>
        <v>167.22</v>
      </c>
      <c r="Z46" s="30">
        <f t="shared" si="10"/>
        <v>1.8</v>
      </c>
      <c r="AA46" s="30">
        <f t="shared" si="10"/>
        <v>39.44</v>
      </c>
      <c r="AB46" s="30">
        <f t="shared" si="10"/>
        <v>37.72</v>
      </c>
      <c r="AC46" s="30">
        <f t="shared" si="10"/>
        <v>59.760000000000005</v>
      </c>
      <c r="AD46" s="30">
        <f t="shared" si="10"/>
        <v>0.89000000000000012</v>
      </c>
      <c r="AE46" s="30">
        <f t="shared" si="10"/>
        <v>0.19</v>
      </c>
      <c r="AF46" s="30">
        <f t="shared" si="10"/>
        <v>0.13</v>
      </c>
      <c r="AG46" s="30">
        <f t="shared" si="10"/>
        <v>1.17</v>
      </c>
      <c r="AH46" s="30">
        <f t="shared" si="10"/>
        <v>3.46</v>
      </c>
      <c r="AI46" s="30">
        <f t="shared" si="10"/>
        <v>1.0699999999999998</v>
      </c>
      <c r="AJ46" s="30">
        <f t="shared" si="10"/>
        <v>0</v>
      </c>
      <c r="AK46" s="30">
        <f t="shared" si="10"/>
        <v>312.32</v>
      </c>
      <c r="AL46" s="30">
        <f t="shared" si="10"/>
        <v>304.39</v>
      </c>
      <c r="AM46" s="30">
        <f t="shared" si="10"/>
        <v>763.08</v>
      </c>
      <c r="AN46" s="30">
        <f t="shared" si="10"/>
        <v>182.24</v>
      </c>
      <c r="AO46" s="30">
        <f t="shared" si="10"/>
        <v>148.80000000000001</v>
      </c>
      <c r="AP46" s="30">
        <f t="shared" si="10"/>
        <v>234.38</v>
      </c>
      <c r="AQ46" s="30">
        <f t="shared" si="10"/>
        <v>100.08</v>
      </c>
      <c r="AR46" s="30">
        <f t="shared" si="10"/>
        <v>369.53</v>
      </c>
      <c r="AS46" s="30">
        <f t="shared" si="10"/>
        <v>471.5</v>
      </c>
      <c r="AT46" s="30">
        <f t="shared" si="10"/>
        <v>291.41999999999996</v>
      </c>
      <c r="AU46" s="30">
        <f t="shared" si="10"/>
        <v>345.62</v>
      </c>
      <c r="AV46" s="30">
        <f t="shared" si="10"/>
        <v>156.38</v>
      </c>
      <c r="AW46" s="30">
        <f t="shared" si="10"/>
        <v>215.74</v>
      </c>
      <c r="AX46" s="30">
        <f t="shared" si="10"/>
        <v>1694.35</v>
      </c>
      <c r="AY46" s="30">
        <f t="shared" si="10"/>
        <v>0</v>
      </c>
      <c r="AZ46" s="30">
        <f t="shared" si="10"/>
        <v>581.32999999999993</v>
      </c>
      <c r="BA46" s="30">
        <f t="shared" si="10"/>
        <v>374.26</v>
      </c>
      <c r="BB46" s="30">
        <f t="shared" si="10"/>
        <v>231.42000000000002</v>
      </c>
      <c r="BC46" s="30">
        <f t="shared" si="10"/>
        <v>131.04000000000002</v>
      </c>
      <c r="BD46" s="30">
        <f t="shared" si="10"/>
        <v>0.24</v>
      </c>
      <c r="BE46" s="30">
        <f t="shared" si="10"/>
        <v>0.11</v>
      </c>
      <c r="BF46" s="30">
        <f t="shared" si="10"/>
        <v>0.06</v>
      </c>
      <c r="BG46" s="30">
        <f t="shared" si="10"/>
        <v>0.14000000000000001</v>
      </c>
      <c r="BH46" s="30">
        <f t="shared" si="10"/>
        <v>0.16</v>
      </c>
      <c r="BI46" s="30">
        <f t="shared" si="10"/>
        <v>0.73</v>
      </c>
      <c r="BJ46" s="30">
        <f t="shared" si="10"/>
        <v>0</v>
      </c>
      <c r="BK46" s="30">
        <f t="shared" si="10"/>
        <v>2.1799999999999997</v>
      </c>
      <c r="BL46" s="30">
        <f t="shared" si="10"/>
        <v>0</v>
      </c>
      <c r="BM46" s="30">
        <f t="shared" si="10"/>
        <v>0.69</v>
      </c>
      <c r="BN46" s="30">
        <f t="shared" si="10"/>
        <v>0.01</v>
      </c>
      <c r="BO46" s="30">
        <f t="shared" si="10"/>
        <v>0</v>
      </c>
      <c r="BP46" s="30">
        <f t="shared" ref="BP46:CQ46" si="11">SUM(BP41:BP45)</f>
        <v>0</v>
      </c>
      <c r="BQ46" s="30">
        <f t="shared" si="11"/>
        <v>0.14000000000000001</v>
      </c>
      <c r="BR46" s="30">
        <f t="shared" si="11"/>
        <v>0.22</v>
      </c>
      <c r="BS46" s="30">
        <f t="shared" si="11"/>
        <v>2.25</v>
      </c>
      <c r="BT46" s="30">
        <f t="shared" si="11"/>
        <v>0</v>
      </c>
      <c r="BU46" s="30">
        <f t="shared" si="11"/>
        <v>0</v>
      </c>
      <c r="BV46" s="30">
        <f t="shared" si="11"/>
        <v>1.0999999999999999</v>
      </c>
      <c r="BW46" s="30">
        <f t="shared" si="11"/>
        <v>0.02</v>
      </c>
      <c r="BX46" s="30">
        <f t="shared" si="11"/>
        <v>0</v>
      </c>
      <c r="BY46" s="30">
        <f t="shared" si="11"/>
        <v>0</v>
      </c>
      <c r="BZ46" s="30">
        <f t="shared" si="11"/>
        <v>0</v>
      </c>
      <c r="CA46" s="30">
        <f t="shared" si="11"/>
        <v>0</v>
      </c>
      <c r="CB46" s="30">
        <f t="shared" si="11"/>
        <v>360.11</v>
      </c>
      <c r="CC46" s="30">
        <f t="shared" si="11"/>
        <v>0</v>
      </c>
      <c r="CD46" s="30">
        <f t="shared" si="11"/>
        <v>0</v>
      </c>
      <c r="CE46" s="30">
        <f t="shared" si="11"/>
        <v>45.730000000000004</v>
      </c>
      <c r="CF46" s="30">
        <f t="shared" si="11"/>
        <v>0</v>
      </c>
      <c r="CG46" s="30">
        <f t="shared" si="11"/>
        <v>26.69</v>
      </c>
      <c r="CH46" s="30">
        <f t="shared" si="11"/>
        <v>14.610000000000001</v>
      </c>
      <c r="CI46" s="30">
        <f t="shared" si="11"/>
        <v>20.66</v>
      </c>
      <c r="CJ46" s="30">
        <f t="shared" si="11"/>
        <v>2631.45</v>
      </c>
      <c r="CK46" s="30">
        <f t="shared" si="11"/>
        <v>1128.3700000000001</v>
      </c>
      <c r="CL46" s="30">
        <f t="shared" si="11"/>
        <v>1879.9099999999999</v>
      </c>
      <c r="CM46" s="30">
        <f t="shared" si="11"/>
        <v>67</v>
      </c>
      <c r="CN46" s="30">
        <f t="shared" si="11"/>
        <v>39.86</v>
      </c>
      <c r="CO46" s="30">
        <f t="shared" si="11"/>
        <v>53.429999999999993</v>
      </c>
      <c r="CP46" s="30">
        <f t="shared" si="11"/>
        <v>12.379999999999999</v>
      </c>
      <c r="CQ46" s="30">
        <f t="shared" si="11"/>
        <v>0.45</v>
      </c>
    </row>
    <row r="47" spans="1:95" x14ac:dyDescent="0.25">
      <c r="B47" s="18" t="s">
        <v>109</v>
      </c>
    </row>
    <row r="48" spans="1:95" s="15" customFormat="1" x14ac:dyDescent="0.25">
      <c r="A48" s="19" t="str">
        <f>"-"</f>
        <v>-</v>
      </c>
      <c r="B48" s="20" t="s">
        <v>129</v>
      </c>
      <c r="C48" s="21">
        <v>100</v>
      </c>
      <c r="D48" s="21">
        <v>0.6</v>
      </c>
      <c r="E48" s="21">
        <v>0</v>
      </c>
      <c r="F48" s="21">
        <v>0.3</v>
      </c>
      <c r="G48" s="21">
        <v>0.3</v>
      </c>
      <c r="H48" s="21">
        <v>5.6</v>
      </c>
      <c r="I48" s="21">
        <v>24.879999999999995</v>
      </c>
      <c r="J48" s="21">
        <v>0.1</v>
      </c>
      <c r="K48" s="21">
        <v>0</v>
      </c>
      <c r="L48" s="21">
        <v>0</v>
      </c>
      <c r="M48" s="21">
        <v>0</v>
      </c>
      <c r="N48" s="21">
        <v>4.5999999999999996</v>
      </c>
      <c r="O48" s="21">
        <v>0</v>
      </c>
      <c r="P48" s="21">
        <v>1</v>
      </c>
      <c r="Q48" s="21">
        <v>0</v>
      </c>
      <c r="R48" s="21">
        <v>0</v>
      </c>
      <c r="S48" s="21">
        <v>0.1</v>
      </c>
      <c r="T48" s="21">
        <v>0.4</v>
      </c>
      <c r="U48" s="21">
        <v>2</v>
      </c>
      <c r="V48" s="21">
        <v>238</v>
      </c>
      <c r="W48" s="21">
        <v>15</v>
      </c>
      <c r="X48" s="21">
        <v>9</v>
      </c>
      <c r="Y48" s="21">
        <v>12</v>
      </c>
      <c r="Z48" s="21">
        <v>0.4</v>
      </c>
      <c r="AA48" s="21">
        <v>0</v>
      </c>
      <c r="AB48" s="21">
        <v>30</v>
      </c>
      <c r="AC48" s="21">
        <v>5</v>
      </c>
      <c r="AD48" s="21">
        <v>0.1</v>
      </c>
      <c r="AE48" s="21">
        <v>0.03</v>
      </c>
      <c r="AF48" s="21">
        <v>0.03</v>
      </c>
      <c r="AG48" s="21">
        <v>0.6</v>
      </c>
      <c r="AH48" s="21">
        <v>0.7</v>
      </c>
      <c r="AI48" s="21">
        <v>15</v>
      </c>
      <c r="AJ48" s="15">
        <v>0</v>
      </c>
      <c r="AK48" s="15">
        <v>0</v>
      </c>
      <c r="AL48" s="15">
        <v>0</v>
      </c>
      <c r="AM48" s="15">
        <v>450</v>
      </c>
      <c r="AN48" s="15">
        <v>387</v>
      </c>
      <c r="AO48" s="15">
        <v>115</v>
      </c>
      <c r="AP48" s="15">
        <v>216</v>
      </c>
      <c r="AQ48" s="15">
        <v>72</v>
      </c>
      <c r="AR48" s="15">
        <v>225</v>
      </c>
      <c r="AS48" s="15">
        <v>160</v>
      </c>
      <c r="AT48" s="15">
        <v>174</v>
      </c>
      <c r="AU48" s="15">
        <v>344</v>
      </c>
      <c r="AV48" s="15">
        <v>156</v>
      </c>
      <c r="AW48" s="15">
        <v>93</v>
      </c>
      <c r="AX48" s="15">
        <v>897</v>
      </c>
      <c r="AY48" s="15">
        <v>0</v>
      </c>
      <c r="AZ48" s="15">
        <v>518</v>
      </c>
      <c r="BA48" s="15">
        <v>278</v>
      </c>
      <c r="BB48" s="15">
        <v>242</v>
      </c>
      <c r="BC48" s="15">
        <v>50</v>
      </c>
      <c r="BD48" s="15">
        <v>0.1</v>
      </c>
      <c r="BE48" s="15">
        <v>7.0000000000000007E-2</v>
      </c>
      <c r="BF48" s="15">
        <v>0.04</v>
      </c>
      <c r="BG48" s="15">
        <v>0.08</v>
      </c>
      <c r="BH48" s="15">
        <v>0.09</v>
      </c>
      <c r="BI48" s="15">
        <v>0.45</v>
      </c>
      <c r="BJ48" s="15">
        <v>0.03</v>
      </c>
      <c r="BK48" s="15">
        <v>0.56000000000000005</v>
      </c>
      <c r="BL48" s="15">
        <v>0.02</v>
      </c>
      <c r="BM48" s="15">
        <v>0.31</v>
      </c>
      <c r="BN48" s="15">
        <v>0.04</v>
      </c>
      <c r="BO48" s="15">
        <v>0</v>
      </c>
      <c r="BP48" s="15">
        <v>0</v>
      </c>
      <c r="BQ48" s="15">
        <v>0.04</v>
      </c>
      <c r="BR48" s="15">
        <v>0.08</v>
      </c>
      <c r="BS48" s="15">
        <v>0.69</v>
      </c>
      <c r="BT48" s="15">
        <v>0.01</v>
      </c>
      <c r="BU48" s="15">
        <v>0</v>
      </c>
      <c r="BV48" s="15">
        <v>0.02</v>
      </c>
      <c r="BW48" s="15">
        <v>0.03</v>
      </c>
      <c r="BX48" s="15">
        <v>0.08</v>
      </c>
      <c r="BY48" s="15">
        <v>0</v>
      </c>
      <c r="BZ48" s="15">
        <v>0</v>
      </c>
      <c r="CA48" s="15">
        <v>0</v>
      </c>
      <c r="CB48" s="15">
        <v>93</v>
      </c>
      <c r="CC48" s="22"/>
      <c r="CD48" s="22"/>
      <c r="CE48" s="15">
        <v>5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</row>
    <row r="49" spans="1:95" s="16" customFormat="1" x14ac:dyDescent="0.25">
      <c r="A49" s="28"/>
      <c r="B49" s="29" t="s">
        <v>111</v>
      </c>
      <c r="C49" s="30">
        <f>SUM(C48)</f>
        <v>100</v>
      </c>
      <c r="D49" s="30">
        <f t="shared" ref="D49:BO49" si="12">SUM(D48)</f>
        <v>0.6</v>
      </c>
      <c r="E49" s="30">
        <f t="shared" si="12"/>
        <v>0</v>
      </c>
      <c r="F49" s="30">
        <f t="shared" si="12"/>
        <v>0.3</v>
      </c>
      <c r="G49" s="30">
        <f t="shared" si="12"/>
        <v>0.3</v>
      </c>
      <c r="H49" s="30">
        <f t="shared" si="12"/>
        <v>5.6</v>
      </c>
      <c r="I49" s="30">
        <f t="shared" si="12"/>
        <v>24.879999999999995</v>
      </c>
      <c r="J49" s="30">
        <f t="shared" si="12"/>
        <v>0.1</v>
      </c>
      <c r="K49" s="30">
        <f t="shared" si="12"/>
        <v>0</v>
      </c>
      <c r="L49" s="30">
        <f t="shared" si="12"/>
        <v>0</v>
      </c>
      <c r="M49" s="30">
        <f t="shared" si="12"/>
        <v>0</v>
      </c>
      <c r="N49" s="30">
        <f t="shared" si="12"/>
        <v>4.5999999999999996</v>
      </c>
      <c r="O49" s="30">
        <f t="shared" si="12"/>
        <v>0</v>
      </c>
      <c r="P49" s="30">
        <f t="shared" si="12"/>
        <v>1</v>
      </c>
      <c r="Q49" s="30">
        <f t="shared" si="12"/>
        <v>0</v>
      </c>
      <c r="R49" s="30">
        <f t="shared" si="12"/>
        <v>0</v>
      </c>
      <c r="S49" s="30">
        <f t="shared" si="12"/>
        <v>0.1</v>
      </c>
      <c r="T49" s="30">
        <f t="shared" si="12"/>
        <v>0.4</v>
      </c>
      <c r="U49" s="30">
        <f t="shared" si="12"/>
        <v>2</v>
      </c>
      <c r="V49" s="30">
        <f t="shared" si="12"/>
        <v>238</v>
      </c>
      <c r="W49" s="30">
        <f t="shared" si="12"/>
        <v>15</v>
      </c>
      <c r="X49" s="30">
        <f t="shared" si="12"/>
        <v>9</v>
      </c>
      <c r="Y49" s="30">
        <f t="shared" si="12"/>
        <v>12</v>
      </c>
      <c r="Z49" s="30">
        <f t="shared" si="12"/>
        <v>0.4</v>
      </c>
      <c r="AA49" s="30">
        <f t="shared" si="12"/>
        <v>0</v>
      </c>
      <c r="AB49" s="30">
        <f t="shared" si="12"/>
        <v>30</v>
      </c>
      <c r="AC49" s="30">
        <f t="shared" si="12"/>
        <v>5</v>
      </c>
      <c r="AD49" s="30">
        <f t="shared" si="12"/>
        <v>0.1</v>
      </c>
      <c r="AE49" s="30">
        <f t="shared" si="12"/>
        <v>0.03</v>
      </c>
      <c r="AF49" s="30">
        <f t="shared" si="12"/>
        <v>0.03</v>
      </c>
      <c r="AG49" s="30">
        <f t="shared" si="12"/>
        <v>0.6</v>
      </c>
      <c r="AH49" s="30">
        <f t="shared" si="12"/>
        <v>0.7</v>
      </c>
      <c r="AI49" s="30">
        <f t="shared" si="12"/>
        <v>15</v>
      </c>
      <c r="AJ49" s="30">
        <f t="shared" si="12"/>
        <v>0</v>
      </c>
      <c r="AK49" s="30">
        <f t="shared" si="12"/>
        <v>0</v>
      </c>
      <c r="AL49" s="30">
        <f t="shared" si="12"/>
        <v>0</v>
      </c>
      <c r="AM49" s="30">
        <f t="shared" si="12"/>
        <v>450</v>
      </c>
      <c r="AN49" s="30">
        <f t="shared" si="12"/>
        <v>387</v>
      </c>
      <c r="AO49" s="30">
        <f t="shared" si="12"/>
        <v>115</v>
      </c>
      <c r="AP49" s="30">
        <f t="shared" si="12"/>
        <v>216</v>
      </c>
      <c r="AQ49" s="30">
        <f t="shared" si="12"/>
        <v>72</v>
      </c>
      <c r="AR49" s="30">
        <f t="shared" si="12"/>
        <v>225</v>
      </c>
      <c r="AS49" s="30">
        <f t="shared" si="12"/>
        <v>160</v>
      </c>
      <c r="AT49" s="30">
        <f t="shared" si="12"/>
        <v>174</v>
      </c>
      <c r="AU49" s="30">
        <f t="shared" si="12"/>
        <v>344</v>
      </c>
      <c r="AV49" s="30">
        <f t="shared" si="12"/>
        <v>156</v>
      </c>
      <c r="AW49" s="30">
        <f t="shared" si="12"/>
        <v>93</v>
      </c>
      <c r="AX49" s="30">
        <f t="shared" si="12"/>
        <v>897</v>
      </c>
      <c r="AY49" s="30">
        <f t="shared" si="12"/>
        <v>0</v>
      </c>
      <c r="AZ49" s="30">
        <f t="shared" si="12"/>
        <v>518</v>
      </c>
      <c r="BA49" s="30">
        <f t="shared" si="12"/>
        <v>278</v>
      </c>
      <c r="BB49" s="30">
        <f t="shared" si="12"/>
        <v>242</v>
      </c>
      <c r="BC49" s="30">
        <f t="shared" si="12"/>
        <v>50</v>
      </c>
      <c r="BD49" s="30">
        <f t="shared" si="12"/>
        <v>0.1</v>
      </c>
      <c r="BE49" s="30">
        <f t="shared" si="12"/>
        <v>7.0000000000000007E-2</v>
      </c>
      <c r="BF49" s="30">
        <f t="shared" si="12"/>
        <v>0.04</v>
      </c>
      <c r="BG49" s="30">
        <f t="shared" si="12"/>
        <v>0.08</v>
      </c>
      <c r="BH49" s="30">
        <f t="shared" si="12"/>
        <v>0.09</v>
      </c>
      <c r="BI49" s="30">
        <f t="shared" si="12"/>
        <v>0.45</v>
      </c>
      <c r="BJ49" s="30">
        <f t="shared" si="12"/>
        <v>0.03</v>
      </c>
      <c r="BK49" s="30">
        <f t="shared" si="12"/>
        <v>0.56000000000000005</v>
      </c>
      <c r="BL49" s="30">
        <f t="shared" si="12"/>
        <v>0.02</v>
      </c>
      <c r="BM49" s="30">
        <f t="shared" si="12"/>
        <v>0.31</v>
      </c>
      <c r="BN49" s="30">
        <f t="shared" si="12"/>
        <v>0.04</v>
      </c>
      <c r="BO49" s="30">
        <f t="shared" si="12"/>
        <v>0</v>
      </c>
      <c r="BP49" s="30">
        <f t="shared" ref="BP49:CQ49" si="13">SUM(BP48)</f>
        <v>0</v>
      </c>
      <c r="BQ49" s="30">
        <f t="shared" si="13"/>
        <v>0.04</v>
      </c>
      <c r="BR49" s="30">
        <f t="shared" si="13"/>
        <v>0.08</v>
      </c>
      <c r="BS49" s="30">
        <f t="shared" si="13"/>
        <v>0.69</v>
      </c>
      <c r="BT49" s="30">
        <f t="shared" si="13"/>
        <v>0.01</v>
      </c>
      <c r="BU49" s="30">
        <f t="shared" si="13"/>
        <v>0</v>
      </c>
      <c r="BV49" s="30">
        <f t="shared" si="13"/>
        <v>0.02</v>
      </c>
      <c r="BW49" s="30">
        <f t="shared" si="13"/>
        <v>0.03</v>
      </c>
      <c r="BX49" s="30">
        <f t="shared" si="13"/>
        <v>0.08</v>
      </c>
      <c r="BY49" s="30">
        <f t="shared" si="13"/>
        <v>0</v>
      </c>
      <c r="BZ49" s="30">
        <f t="shared" si="13"/>
        <v>0</v>
      </c>
      <c r="CA49" s="30">
        <f t="shared" si="13"/>
        <v>0</v>
      </c>
      <c r="CB49" s="30">
        <f t="shared" si="13"/>
        <v>93</v>
      </c>
      <c r="CC49" s="30">
        <f t="shared" si="13"/>
        <v>0</v>
      </c>
      <c r="CD49" s="30">
        <f t="shared" si="13"/>
        <v>0</v>
      </c>
      <c r="CE49" s="30">
        <f t="shared" si="13"/>
        <v>5</v>
      </c>
      <c r="CF49" s="30">
        <f t="shared" si="13"/>
        <v>0</v>
      </c>
      <c r="CG49" s="30">
        <f t="shared" si="13"/>
        <v>0</v>
      </c>
      <c r="CH49" s="30">
        <f t="shared" si="13"/>
        <v>0</v>
      </c>
      <c r="CI49" s="30">
        <f t="shared" si="13"/>
        <v>0</v>
      </c>
      <c r="CJ49" s="30">
        <f t="shared" si="13"/>
        <v>0</v>
      </c>
      <c r="CK49" s="30">
        <f t="shared" si="13"/>
        <v>0</v>
      </c>
      <c r="CL49" s="30">
        <f t="shared" si="13"/>
        <v>0</v>
      </c>
      <c r="CM49" s="30">
        <f t="shared" si="13"/>
        <v>0</v>
      </c>
      <c r="CN49" s="30">
        <f t="shared" si="13"/>
        <v>0</v>
      </c>
      <c r="CO49" s="30">
        <f t="shared" si="13"/>
        <v>0</v>
      </c>
      <c r="CP49" s="30">
        <f t="shared" si="13"/>
        <v>0</v>
      </c>
      <c r="CQ49" s="30">
        <f t="shared" si="13"/>
        <v>0</v>
      </c>
    </row>
    <row r="50" spans="1:95" x14ac:dyDescent="0.25">
      <c r="B50" s="18" t="s">
        <v>112</v>
      </c>
    </row>
    <row r="51" spans="1:95" s="26" customFormat="1" x14ac:dyDescent="0.25">
      <c r="A51" s="23" t="str">
        <f>"-"</f>
        <v>-</v>
      </c>
      <c r="B51" s="24" t="s">
        <v>113</v>
      </c>
      <c r="C51" s="25">
        <v>20</v>
      </c>
      <c r="D51" s="25">
        <v>1.32</v>
      </c>
      <c r="E51" s="25">
        <v>0</v>
      </c>
      <c r="F51" s="25">
        <v>0.13</v>
      </c>
      <c r="G51" s="25">
        <v>0.13</v>
      </c>
      <c r="H51" s="25">
        <v>9.3800000000000008</v>
      </c>
      <c r="I51" s="25">
        <v>44.780199999999994</v>
      </c>
      <c r="J51" s="25">
        <v>0</v>
      </c>
      <c r="K51" s="25">
        <v>0</v>
      </c>
      <c r="L51" s="25">
        <v>0</v>
      </c>
      <c r="M51" s="25">
        <v>0</v>
      </c>
      <c r="N51" s="25">
        <v>0.22</v>
      </c>
      <c r="O51" s="25">
        <v>9.1199999999999992</v>
      </c>
      <c r="P51" s="25">
        <v>0.04</v>
      </c>
      <c r="Q51" s="25">
        <v>0</v>
      </c>
      <c r="R51" s="25">
        <v>0</v>
      </c>
      <c r="S51" s="25">
        <v>0</v>
      </c>
      <c r="T51" s="25">
        <v>0.36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6">
        <v>0</v>
      </c>
      <c r="AK51" s="26">
        <v>63.86</v>
      </c>
      <c r="AL51" s="26">
        <v>66.47</v>
      </c>
      <c r="AM51" s="26">
        <v>101.79</v>
      </c>
      <c r="AN51" s="26">
        <v>33.76</v>
      </c>
      <c r="AO51" s="26">
        <v>20.010000000000002</v>
      </c>
      <c r="AP51" s="26">
        <v>40.020000000000003</v>
      </c>
      <c r="AQ51" s="26">
        <v>15.14</v>
      </c>
      <c r="AR51" s="26">
        <v>72.38</v>
      </c>
      <c r="AS51" s="26">
        <v>44.89</v>
      </c>
      <c r="AT51" s="26">
        <v>62.64</v>
      </c>
      <c r="AU51" s="26">
        <v>51.68</v>
      </c>
      <c r="AV51" s="26">
        <v>27.14</v>
      </c>
      <c r="AW51" s="26">
        <v>48.02</v>
      </c>
      <c r="AX51" s="26">
        <v>401.59</v>
      </c>
      <c r="AY51" s="26">
        <v>0</v>
      </c>
      <c r="AZ51" s="26">
        <v>130.85</v>
      </c>
      <c r="BA51" s="26">
        <v>56.9</v>
      </c>
      <c r="BB51" s="26">
        <v>37.76</v>
      </c>
      <c r="BC51" s="26">
        <v>29.93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0.02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0.01</v>
      </c>
      <c r="BT51" s="26">
        <v>0</v>
      </c>
      <c r="BU51" s="26">
        <v>0</v>
      </c>
      <c r="BV51" s="26">
        <v>0.06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7.82</v>
      </c>
      <c r="CC51" s="27"/>
      <c r="CD51" s="27"/>
      <c r="CE51" s="26">
        <v>0</v>
      </c>
      <c r="CG51" s="26">
        <v>0</v>
      </c>
      <c r="CH51" s="26">
        <v>0</v>
      </c>
      <c r="CI51" s="26">
        <v>0</v>
      </c>
      <c r="CJ51" s="26">
        <v>380</v>
      </c>
      <c r="CK51" s="26">
        <v>146.4</v>
      </c>
      <c r="CL51" s="26">
        <v>263.2</v>
      </c>
      <c r="CM51" s="26">
        <v>3.04</v>
      </c>
      <c r="CN51" s="26">
        <v>3.04</v>
      </c>
      <c r="CO51" s="26">
        <v>3.04</v>
      </c>
      <c r="CP51" s="26">
        <v>0</v>
      </c>
      <c r="CQ51" s="26">
        <v>0</v>
      </c>
    </row>
    <row r="52" spans="1:95" s="26" customFormat="1" x14ac:dyDescent="0.25">
      <c r="A52" s="23" t="str">
        <f>"-"</f>
        <v>-</v>
      </c>
      <c r="B52" s="24" t="s">
        <v>114</v>
      </c>
      <c r="C52" s="25">
        <v>20</v>
      </c>
      <c r="D52" s="25">
        <v>1.32</v>
      </c>
      <c r="E52" s="25">
        <v>0</v>
      </c>
      <c r="F52" s="25">
        <v>0.24</v>
      </c>
      <c r="G52" s="25">
        <v>0.24</v>
      </c>
      <c r="H52" s="25">
        <v>8.34</v>
      </c>
      <c r="I52" s="25">
        <v>38.676000000000002</v>
      </c>
      <c r="J52" s="25">
        <v>0.04</v>
      </c>
      <c r="K52" s="25">
        <v>0</v>
      </c>
      <c r="L52" s="25">
        <v>0</v>
      </c>
      <c r="M52" s="25">
        <v>0</v>
      </c>
      <c r="N52" s="25">
        <v>0.24</v>
      </c>
      <c r="O52" s="25">
        <v>6.44</v>
      </c>
      <c r="P52" s="25">
        <v>1.66</v>
      </c>
      <c r="Q52" s="25">
        <v>0</v>
      </c>
      <c r="R52" s="25">
        <v>0</v>
      </c>
      <c r="S52" s="25">
        <v>0.2</v>
      </c>
      <c r="T52" s="25">
        <v>0.5</v>
      </c>
      <c r="U52" s="25">
        <v>122</v>
      </c>
      <c r="V52" s="25">
        <v>49</v>
      </c>
      <c r="W52" s="25">
        <v>7</v>
      </c>
      <c r="X52" s="25">
        <v>9.4</v>
      </c>
      <c r="Y52" s="25">
        <v>31.6</v>
      </c>
      <c r="Z52" s="25">
        <v>0.78</v>
      </c>
      <c r="AA52" s="25">
        <v>0</v>
      </c>
      <c r="AB52" s="25">
        <v>1</v>
      </c>
      <c r="AC52" s="25">
        <v>0.2</v>
      </c>
      <c r="AD52" s="25">
        <v>0.28000000000000003</v>
      </c>
      <c r="AE52" s="25">
        <v>0.04</v>
      </c>
      <c r="AF52" s="25">
        <v>0.02</v>
      </c>
      <c r="AG52" s="25">
        <v>0.14000000000000001</v>
      </c>
      <c r="AH52" s="25">
        <v>0.4</v>
      </c>
      <c r="AI52" s="25">
        <v>0</v>
      </c>
      <c r="AJ52" s="26">
        <v>0</v>
      </c>
      <c r="AK52" s="26">
        <v>64.400000000000006</v>
      </c>
      <c r="AL52" s="26">
        <v>49.6</v>
      </c>
      <c r="AM52" s="26">
        <v>85.4</v>
      </c>
      <c r="AN52" s="26">
        <v>44.6</v>
      </c>
      <c r="AO52" s="26">
        <v>18.600000000000001</v>
      </c>
      <c r="AP52" s="26">
        <v>39.6</v>
      </c>
      <c r="AQ52" s="26">
        <v>16</v>
      </c>
      <c r="AR52" s="26">
        <v>74.2</v>
      </c>
      <c r="AS52" s="26">
        <v>59.4</v>
      </c>
      <c r="AT52" s="26">
        <v>58.2</v>
      </c>
      <c r="AU52" s="26">
        <v>92.8</v>
      </c>
      <c r="AV52" s="26">
        <v>24.8</v>
      </c>
      <c r="AW52" s="26">
        <v>62</v>
      </c>
      <c r="AX52" s="26">
        <v>311.8</v>
      </c>
      <c r="AY52" s="26">
        <v>0</v>
      </c>
      <c r="AZ52" s="26">
        <v>105.2</v>
      </c>
      <c r="BA52" s="26">
        <v>58.2</v>
      </c>
      <c r="BB52" s="26">
        <v>36</v>
      </c>
      <c r="BC52" s="26">
        <v>26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0.03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0</v>
      </c>
      <c r="BR52" s="26">
        <v>0</v>
      </c>
      <c r="BS52" s="26">
        <v>0.02</v>
      </c>
      <c r="BT52" s="26">
        <v>0</v>
      </c>
      <c r="BU52" s="26">
        <v>0</v>
      </c>
      <c r="BV52" s="26">
        <v>0.1</v>
      </c>
      <c r="BW52" s="26">
        <v>0.02</v>
      </c>
      <c r="BX52" s="26">
        <v>0</v>
      </c>
      <c r="BY52" s="26">
        <v>0</v>
      </c>
      <c r="BZ52" s="26">
        <v>0</v>
      </c>
      <c r="CA52" s="26">
        <v>0</v>
      </c>
      <c r="CB52" s="26">
        <v>9.4</v>
      </c>
      <c r="CC52" s="27"/>
      <c r="CD52" s="27"/>
      <c r="CE52" s="26">
        <v>0.17</v>
      </c>
      <c r="CG52" s="26">
        <v>1</v>
      </c>
      <c r="CH52" s="26">
        <v>1</v>
      </c>
      <c r="CI52" s="26">
        <v>1</v>
      </c>
      <c r="CJ52" s="26">
        <v>190</v>
      </c>
      <c r="CK52" s="26">
        <v>73.2</v>
      </c>
      <c r="CL52" s="26">
        <v>131.6</v>
      </c>
      <c r="CM52" s="26">
        <v>1.9</v>
      </c>
      <c r="CN52" s="26">
        <v>1.58</v>
      </c>
      <c r="CO52" s="26">
        <v>1.74</v>
      </c>
      <c r="CP52" s="26">
        <v>0</v>
      </c>
      <c r="CQ52" s="26">
        <v>0</v>
      </c>
    </row>
    <row r="53" spans="1:95" s="26" customFormat="1" x14ac:dyDescent="0.25">
      <c r="A53" s="23" t="str">
        <f>"6/10"</f>
        <v>6/10</v>
      </c>
      <c r="B53" s="24" t="s">
        <v>130</v>
      </c>
      <c r="C53" s="25">
        <v>180</v>
      </c>
      <c r="D53" s="25">
        <v>0.92</v>
      </c>
      <c r="E53" s="25">
        <v>0</v>
      </c>
      <c r="F53" s="25">
        <v>0.05</v>
      </c>
      <c r="G53" s="25">
        <v>0.05</v>
      </c>
      <c r="H53" s="25">
        <v>20.86</v>
      </c>
      <c r="I53" s="25">
        <v>78.839027999999999</v>
      </c>
      <c r="J53" s="25">
        <v>0.02</v>
      </c>
      <c r="K53" s="25">
        <v>0</v>
      </c>
      <c r="L53" s="25">
        <v>0</v>
      </c>
      <c r="M53" s="25">
        <v>0</v>
      </c>
      <c r="N53" s="25">
        <v>17.27</v>
      </c>
      <c r="O53" s="25">
        <v>0.51</v>
      </c>
      <c r="P53" s="25">
        <v>3.08</v>
      </c>
      <c r="Q53" s="25">
        <v>0</v>
      </c>
      <c r="R53" s="25">
        <v>0</v>
      </c>
      <c r="S53" s="25">
        <v>0.27</v>
      </c>
      <c r="T53" s="25">
        <v>0.73</v>
      </c>
      <c r="U53" s="25">
        <v>3.12</v>
      </c>
      <c r="V53" s="25">
        <v>306.24</v>
      </c>
      <c r="W53" s="25">
        <v>28.2</v>
      </c>
      <c r="X53" s="25">
        <v>17.96</v>
      </c>
      <c r="Y53" s="25">
        <v>24.44</v>
      </c>
      <c r="Z53" s="25">
        <v>0.57999999999999996</v>
      </c>
      <c r="AA53" s="25">
        <v>0</v>
      </c>
      <c r="AB53" s="25">
        <v>567</v>
      </c>
      <c r="AC53" s="25">
        <v>104.94</v>
      </c>
      <c r="AD53" s="25">
        <v>0.99</v>
      </c>
      <c r="AE53" s="25">
        <v>0.02</v>
      </c>
      <c r="AF53" s="25">
        <v>0.03</v>
      </c>
      <c r="AG53" s="25">
        <v>0.46</v>
      </c>
      <c r="AH53" s="25">
        <v>0.7</v>
      </c>
      <c r="AI53" s="25">
        <v>0.28999999999999998</v>
      </c>
      <c r="AJ53" s="26">
        <v>0</v>
      </c>
      <c r="AK53" s="26">
        <v>0.01</v>
      </c>
      <c r="AL53" s="26">
        <v>0.01</v>
      </c>
      <c r="AM53" s="26">
        <v>0.01</v>
      </c>
      <c r="AN53" s="26">
        <v>0.02</v>
      </c>
      <c r="AO53" s="26">
        <v>0</v>
      </c>
      <c r="AP53" s="26">
        <v>0.01</v>
      </c>
      <c r="AQ53" s="26">
        <v>0</v>
      </c>
      <c r="AR53" s="26">
        <v>0.01</v>
      </c>
      <c r="AS53" s="26">
        <v>0.01</v>
      </c>
      <c r="AT53" s="26">
        <v>0.01</v>
      </c>
      <c r="AU53" s="26">
        <v>0.05</v>
      </c>
      <c r="AV53" s="26">
        <v>0</v>
      </c>
      <c r="AW53" s="26">
        <v>0.01</v>
      </c>
      <c r="AX53" s="26">
        <v>0.02</v>
      </c>
      <c r="AY53" s="26">
        <v>0</v>
      </c>
      <c r="AZ53" s="26">
        <v>0.01</v>
      </c>
      <c r="BA53" s="26">
        <v>0.01</v>
      </c>
      <c r="BB53" s="26">
        <v>0.01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0.01</v>
      </c>
      <c r="BT53" s="26">
        <v>0</v>
      </c>
      <c r="BU53" s="26">
        <v>0</v>
      </c>
      <c r="BV53" s="26">
        <v>0.01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192.61</v>
      </c>
      <c r="CC53" s="27"/>
      <c r="CD53" s="27"/>
      <c r="CE53" s="26">
        <v>94.5</v>
      </c>
      <c r="CG53" s="26">
        <v>3.29</v>
      </c>
      <c r="CH53" s="26">
        <v>3.29</v>
      </c>
      <c r="CI53" s="26">
        <v>3.29</v>
      </c>
      <c r="CJ53" s="26">
        <v>378.75</v>
      </c>
      <c r="CK53" s="26">
        <v>144.15</v>
      </c>
      <c r="CL53" s="26">
        <v>261.45</v>
      </c>
      <c r="CM53" s="26">
        <v>34.950000000000003</v>
      </c>
      <c r="CN53" s="26">
        <v>20.78</v>
      </c>
      <c r="CO53" s="26">
        <v>27.86</v>
      </c>
      <c r="CP53" s="26">
        <v>9</v>
      </c>
      <c r="CQ53" s="26">
        <v>0</v>
      </c>
    </row>
    <row r="54" spans="1:95" s="26" customFormat="1" ht="31.5" x14ac:dyDescent="0.25">
      <c r="A54" s="23" t="str">
        <f>"32/1"</f>
        <v>32/1</v>
      </c>
      <c r="B54" s="24" t="s">
        <v>131</v>
      </c>
      <c r="C54" s="25">
        <v>50</v>
      </c>
      <c r="D54" s="25">
        <v>0.69</v>
      </c>
      <c r="E54" s="25">
        <v>0</v>
      </c>
      <c r="F54" s="25">
        <v>2.98</v>
      </c>
      <c r="G54" s="25">
        <v>2.98</v>
      </c>
      <c r="H54" s="25">
        <v>4.51</v>
      </c>
      <c r="I54" s="25">
        <v>44.932072920000003</v>
      </c>
      <c r="J54" s="25">
        <v>0.38</v>
      </c>
      <c r="K54" s="25">
        <v>1.95</v>
      </c>
      <c r="L54" s="25">
        <v>0</v>
      </c>
      <c r="M54" s="25">
        <v>0</v>
      </c>
      <c r="N54" s="25">
        <v>3.37</v>
      </c>
      <c r="O54" s="25">
        <v>0.04</v>
      </c>
      <c r="P54" s="25">
        <v>1.0900000000000001</v>
      </c>
      <c r="Q54" s="25">
        <v>0</v>
      </c>
      <c r="R54" s="25">
        <v>0</v>
      </c>
      <c r="S54" s="25">
        <v>0.05</v>
      </c>
      <c r="T54" s="25">
        <v>0.73</v>
      </c>
      <c r="U54" s="25">
        <v>111.56</v>
      </c>
      <c r="V54" s="25">
        <v>111.68</v>
      </c>
      <c r="W54" s="25">
        <v>17.04</v>
      </c>
      <c r="X54" s="25">
        <v>9.65</v>
      </c>
      <c r="Y54" s="25">
        <v>19</v>
      </c>
      <c r="Z54" s="25">
        <v>0.62</v>
      </c>
      <c r="AA54" s="25">
        <v>0</v>
      </c>
      <c r="AB54" s="25">
        <v>4.12</v>
      </c>
      <c r="AC54" s="25">
        <v>0.99</v>
      </c>
      <c r="AD54" s="25">
        <v>1.37</v>
      </c>
      <c r="AE54" s="25">
        <v>0.01</v>
      </c>
      <c r="AF54" s="25">
        <v>0.02</v>
      </c>
      <c r="AG54" s="25">
        <v>7.0000000000000007E-2</v>
      </c>
      <c r="AH54" s="25">
        <v>0.2</v>
      </c>
      <c r="AI54" s="25">
        <v>0.97</v>
      </c>
      <c r="AJ54" s="26">
        <v>0</v>
      </c>
      <c r="AK54" s="26">
        <v>24.4</v>
      </c>
      <c r="AL54" s="26">
        <v>27.62</v>
      </c>
      <c r="AM54" s="26">
        <v>30.85</v>
      </c>
      <c r="AN54" s="26">
        <v>42.35</v>
      </c>
      <c r="AO54" s="26">
        <v>9.2100000000000009</v>
      </c>
      <c r="AP54" s="26">
        <v>24.4</v>
      </c>
      <c r="AQ54" s="26">
        <v>5.98</v>
      </c>
      <c r="AR54" s="26">
        <v>20.72</v>
      </c>
      <c r="AS54" s="26">
        <v>18.420000000000002</v>
      </c>
      <c r="AT54" s="26">
        <v>33.61</v>
      </c>
      <c r="AU54" s="26">
        <v>151</v>
      </c>
      <c r="AV54" s="26">
        <v>6.45</v>
      </c>
      <c r="AW54" s="26">
        <v>17.489999999999998</v>
      </c>
      <c r="AX54" s="26">
        <v>126.14</v>
      </c>
      <c r="AY54" s="26">
        <v>0</v>
      </c>
      <c r="AZ54" s="26">
        <v>21.64</v>
      </c>
      <c r="BA54" s="26">
        <v>29</v>
      </c>
      <c r="BB54" s="26">
        <v>23.02</v>
      </c>
      <c r="BC54" s="26">
        <v>6.91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0.18</v>
      </c>
      <c r="BL54" s="26">
        <v>0</v>
      </c>
      <c r="BM54" s="26">
        <v>0.12</v>
      </c>
      <c r="BN54" s="26">
        <v>0.01</v>
      </c>
      <c r="BO54" s="26">
        <v>0.02</v>
      </c>
      <c r="BP54" s="26">
        <v>0</v>
      </c>
      <c r="BQ54" s="26">
        <v>0</v>
      </c>
      <c r="BR54" s="26">
        <v>0</v>
      </c>
      <c r="BS54" s="26">
        <v>0.7</v>
      </c>
      <c r="BT54" s="26">
        <v>0</v>
      </c>
      <c r="BU54" s="26">
        <v>0</v>
      </c>
      <c r="BV54" s="26">
        <v>1.73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42.53</v>
      </c>
      <c r="CC54" s="27"/>
      <c r="CD54" s="27"/>
      <c r="CE54" s="26">
        <v>0.69</v>
      </c>
      <c r="CG54" s="26">
        <v>10.87</v>
      </c>
      <c r="CH54" s="26">
        <v>6.79</v>
      </c>
      <c r="CI54" s="26">
        <v>8.83</v>
      </c>
      <c r="CJ54" s="26">
        <v>341.73</v>
      </c>
      <c r="CK54" s="26">
        <v>81.75</v>
      </c>
      <c r="CL54" s="26">
        <v>211.74</v>
      </c>
      <c r="CM54" s="26">
        <v>1.64</v>
      </c>
      <c r="CN54" s="26">
        <v>1.04</v>
      </c>
      <c r="CO54" s="26">
        <v>1.34</v>
      </c>
      <c r="CP54" s="26">
        <v>0</v>
      </c>
      <c r="CQ54" s="26">
        <v>0.25</v>
      </c>
    </row>
    <row r="55" spans="1:95" s="26" customFormat="1" ht="33" customHeight="1" x14ac:dyDescent="0.25">
      <c r="A55" s="23" t="str">
        <f>"18/2"</f>
        <v>18/2</v>
      </c>
      <c r="B55" s="24" t="s">
        <v>169</v>
      </c>
      <c r="C55" s="25">
        <v>180</v>
      </c>
      <c r="D55" s="25">
        <v>1.93</v>
      </c>
      <c r="E55" s="25">
        <v>5.74</v>
      </c>
      <c r="F55" s="25">
        <v>1.72</v>
      </c>
      <c r="G55" s="25">
        <v>1.72</v>
      </c>
      <c r="H55" s="25">
        <v>14.6</v>
      </c>
      <c r="I55" s="25">
        <v>80.275480919999993</v>
      </c>
      <c r="J55" s="25">
        <v>0.24</v>
      </c>
      <c r="K55" s="25">
        <v>0.94</v>
      </c>
      <c r="L55" s="25">
        <v>0</v>
      </c>
      <c r="M55" s="25">
        <v>0</v>
      </c>
      <c r="N55" s="25">
        <v>1.75</v>
      </c>
      <c r="O55" s="25">
        <v>11.6</v>
      </c>
      <c r="P55" s="25">
        <v>1.25</v>
      </c>
      <c r="Q55" s="25">
        <v>0</v>
      </c>
      <c r="R55" s="25">
        <v>0</v>
      </c>
      <c r="S55" s="25">
        <v>0.14000000000000001</v>
      </c>
      <c r="T55" s="25">
        <v>1.0900000000000001</v>
      </c>
      <c r="U55" s="25">
        <v>142.66</v>
      </c>
      <c r="V55" s="25">
        <v>317.95999999999998</v>
      </c>
      <c r="W55" s="25">
        <v>11.24</v>
      </c>
      <c r="X55" s="25">
        <v>15.92</v>
      </c>
      <c r="Y55" s="25">
        <v>40.020000000000003</v>
      </c>
      <c r="Z55" s="25">
        <v>0.66</v>
      </c>
      <c r="AA55" s="25">
        <v>0</v>
      </c>
      <c r="AB55" s="25">
        <v>942.19</v>
      </c>
      <c r="AC55" s="25">
        <v>174.31</v>
      </c>
      <c r="AD55" s="25">
        <v>0.84</v>
      </c>
      <c r="AE55" s="25">
        <v>7.0000000000000007E-2</v>
      </c>
      <c r="AF55" s="25">
        <v>0.04</v>
      </c>
      <c r="AG55" s="25">
        <v>0.7</v>
      </c>
      <c r="AH55" s="25">
        <v>1.24</v>
      </c>
      <c r="AI55" s="25">
        <v>4.41</v>
      </c>
      <c r="AJ55" s="26">
        <v>0</v>
      </c>
      <c r="AK55" s="26">
        <v>48.91</v>
      </c>
      <c r="AL55" s="26">
        <v>52.8</v>
      </c>
      <c r="AM55" s="26">
        <v>84.78</v>
      </c>
      <c r="AN55" s="26">
        <v>50.35</v>
      </c>
      <c r="AO55" s="26">
        <v>16.420000000000002</v>
      </c>
      <c r="AP55" s="26">
        <v>44.18</v>
      </c>
      <c r="AQ55" s="26">
        <v>17.54</v>
      </c>
      <c r="AR55" s="26">
        <v>57.87</v>
      </c>
      <c r="AS55" s="26">
        <v>55.81</v>
      </c>
      <c r="AT55" s="26">
        <v>110.44</v>
      </c>
      <c r="AU55" s="26">
        <v>69.8</v>
      </c>
      <c r="AV55" s="26">
        <v>22.08</v>
      </c>
      <c r="AW55" s="26">
        <v>47.19</v>
      </c>
      <c r="AX55" s="26">
        <v>343.9</v>
      </c>
      <c r="AY55" s="26">
        <v>0</v>
      </c>
      <c r="AZ55" s="26">
        <v>85.19</v>
      </c>
      <c r="BA55" s="26">
        <v>51.12</v>
      </c>
      <c r="BB55" s="26">
        <v>33.840000000000003</v>
      </c>
      <c r="BC55" s="26">
        <v>21.41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0.14000000000000001</v>
      </c>
      <c r="BL55" s="26">
        <v>0</v>
      </c>
      <c r="BM55" s="26">
        <v>7.0000000000000007E-2</v>
      </c>
      <c r="BN55" s="26">
        <v>0</v>
      </c>
      <c r="BO55" s="26">
        <v>0.01</v>
      </c>
      <c r="BP55" s="26">
        <v>0</v>
      </c>
      <c r="BQ55" s="26">
        <v>0</v>
      </c>
      <c r="BR55" s="26">
        <v>0</v>
      </c>
      <c r="BS55" s="26">
        <v>0.42</v>
      </c>
      <c r="BT55" s="26">
        <v>0</v>
      </c>
      <c r="BU55" s="26">
        <v>0</v>
      </c>
      <c r="BV55" s="26">
        <v>0.9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187.49</v>
      </c>
      <c r="CC55" s="27"/>
      <c r="CD55" s="27"/>
      <c r="CE55" s="26">
        <v>157.03</v>
      </c>
      <c r="CG55" s="26">
        <v>20.37</v>
      </c>
      <c r="CH55" s="26">
        <v>13.13</v>
      </c>
      <c r="CI55" s="26">
        <v>16.75</v>
      </c>
      <c r="CJ55" s="26">
        <v>622.77</v>
      </c>
      <c r="CK55" s="26">
        <v>372.86</v>
      </c>
      <c r="CL55" s="26">
        <v>497.82</v>
      </c>
      <c r="CM55" s="26">
        <v>38.79</v>
      </c>
      <c r="CN55" s="26">
        <v>19.02</v>
      </c>
      <c r="CO55" s="26">
        <v>28.9</v>
      </c>
      <c r="CP55" s="26">
        <v>0</v>
      </c>
      <c r="CQ55" s="26">
        <v>0.36</v>
      </c>
    </row>
    <row r="56" spans="1:95" s="26" customFormat="1" x14ac:dyDescent="0.25">
      <c r="A56" s="23" t="str">
        <f>"3/3"</f>
        <v>3/3</v>
      </c>
      <c r="B56" s="24" t="s">
        <v>132</v>
      </c>
      <c r="C56" s="25">
        <v>150</v>
      </c>
      <c r="D56" s="25">
        <v>3.11</v>
      </c>
      <c r="E56" s="25">
        <v>0.55000000000000004</v>
      </c>
      <c r="F56" s="25">
        <v>3.54</v>
      </c>
      <c r="G56" s="25">
        <v>0.51</v>
      </c>
      <c r="H56" s="25">
        <v>22.09</v>
      </c>
      <c r="I56" s="25">
        <v>131.52052499999999</v>
      </c>
      <c r="J56" s="25">
        <v>2.2200000000000002</v>
      </c>
      <c r="K56" s="25">
        <v>0.08</v>
      </c>
      <c r="L56" s="25">
        <v>0</v>
      </c>
      <c r="M56" s="25">
        <v>0</v>
      </c>
      <c r="N56" s="25">
        <v>2.16</v>
      </c>
      <c r="O56" s="25">
        <v>18.23</v>
      </c>
      <c r="P56" s="25">
        <v>1.7</v>
      </c>
      <c r="Q56" s="25">
        <v>0</v>
      </c>
      <c r="R56" s="25">
        <v>0</v>
      </c>
      <c r="S56" s="25">
        <v>0.28999999999999998</v>
      </c>
      <c r="T56" s="25">
        <v>1.89</v>
      </c>
      <c r="U56" s="25">
        <v>77.84</v>
      </c>
      <c r="V56" s="25">
        <v>636.26</v>
      </c>
      <c r="W56" s="25">
        <v>33.96</v>
      </c>
      <c r="X56" s="25">
        <v>30.35</v>
      </c>
      <c r="Y56" s="25">
        <v>86.82</v>
      </c>
      <c r="Z56" s="25">
        <v>1.1200000000000001</v>
      </c>
      <c r="AA56" s="25">
        <v>18.75</v>
      </c>
      <c r="AB56" s="25">
        <v>34.11</v>
      </c>
      <c r="AC56" s="25">
        <v>25.05</v>
      </c>
      <c r="AD56" s="25">
        <v>0.17</v>
      </c>
      <c r="AE56" s="25">
        <v>0.12</v>
      </c>
      <c r="AF56" s="25">
        <v>0.1</v>
      </c>
      <c r="AG56" s="25">
        <v>1.33</v>
      </c>
      <c r="AH56" s="25">
        <v>2.59</v>
      </c>
      <c r="AI56" s="25">
        <v>5.45</v>
      </c>
      <c r="AJ56" s="26">
        <v>0</v>
      </c>
      <c r="AK56" s="26">
        <v>33.56</v>
      </c>
      <c r="AL56" s="26">
        <v>52.76</v>
      </c>
      <c r="AM56" s="26">
        <v>66.83</v>
      </c>
      <c r="AN56" s="26">
        <v>78.55</v>
      </c>
      <c r="AO56" s="26">
        <v>13.43</v>
      </c>
      <c r="AP56" s="26">
        <v>52.97</v>
      </c>
      <c r="AQ56" s="26">
        <v>27.18</v>
      </c>
      <c r="AR56" s="26">
        <v>54.08</v>
      </c>
      <c r="AS56" s="26">
        <v>75.67</v>
      </c>
      <c r="AT56" s="26">
        <v>206.13</v>
      </c>
      <c r="AU56" s="26">
        <v>91.81</v>
      </c>
      <c r="AV56" s="26">
        <v>19.2</v>
      </c>
      <c r="AW56" s="26">
        <v>53.44</v>
      </c>
      <c r="AX56" s="26">
        <v>287.20999999999998</v>
      </c>
      <c r="AY56" s="26">
        <v>0</v>
      </c>
      <c r="AZ56" s="26">
        <v>40.19</v>
      </c>
      <c r="BA56" s="26">
        <v>36.549999999999997</v>
      </c>
      <c r="BB56" s="26">
        <v>39.97</v>
      </c>
      <c r="BC56" s="26">
        <v>17.03</v>
      </c>
      <c r="BD56" s="26">
        <v>0.1</v>
      </c>
      <c r="BE56" s="26">
        <v>0.04</v>
      </c>
      <c r="BF56" s="26">
        <v>0.02</v>
      </c>
      <c r="BG56" s="26">
        <v>0.05</v>
      </c>
      <c r="BH56" s="26">
        <v>0.06</v>
      </c>
      <c r="BI56" s="26">
        <v>0.28999999999999998</v>
      </c>
      <c r="BJ56" s="26">
        <v>0</v>
      </c>
      <c r="BK56" s="26">
        <v>0.88</v>
      </c>
      <c r="BL56" s="26">
        <v>0</v>
      </c>
      <c r="BM56" s="26">
        <v>0.26</v>
      </c>
      <c r="BN56" s="26">
        <v>0</v>
      </c>
      <c r="BO56" s="26">
        <v>0</v>
      </c>
      <c r="BP56" s="26">
        <v>0</v>
      </c>
      <c r="BQ56" s="26">
        <v>0.05</v>
      </c>
      <c r="BR56" s="26">
        <v>0.09</v>
      </c>
      <c r="BS56" s="26">
        <v>0.85</v>
      </c>
      <c r="BT56" s="26">
        <v>0</v>
      </c>
      <c r="BU56" s="26">
        <v>0</v>
      </c>
      <c r="BV56" s="26">
        <v>0.14000000000000001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123.74</v>
      </c>
      <c r="CC56" s="27"/>
      <c r="CD56" s="27"/>
      <c r="CE56" s="26">
        <v>24.43</v>
      </c>
      <c r="CG56" s="26">
        <v>17.59</v>
      </c>
      <c r="CH56" s="26">
        <v>11.66</v>
      </c>
      <c r="CI56" s="26">
        <v>14.63</v>
      </c>
      <c r="CJ56" s="26">
        <v>602.05999999999995</v>
      </c>
      <c r="CK56" s="26">
        <v>529.20000000000005</v>
      </c>
      <c r="CL56" s="26">
        <v>565.63</v>
      </c>
      <c r="CM56" s="26">
        <v>24.41</v>
      </c>
      <c r="CN56" s="26">
        <v>3.59</v>
      </c>
      <c r="CO56" s="26">
        <v>14</v>
      </c>
      <c r="CP56" s="26">
        <v>0</v>
      </c>
      <c r="CQ56" s="26">
        <v>0.23</v>
      </c>
    </row>
    <row r="57" spans="1:95" s="15" customFormat="1" ht="18.75" customHeight="1" x14ac:dyDescent="0.25">
      <c r="A57" s="19" t="str">
        <f>"12/7"</f>
        <v>12/7</v>
      </c>
      <c r="B57" s="20" t="s">
        <v>133</v>
      </c>
      <c r="C57" s="21">
        <v>70</v>
      </c>
      <c r="D57" s="21">
        <v>8.5399999999999991</v>
      </c>
      <c r="E57" s="21">
        <v>6.98</v>
      </c>
      <c r="F57" s="21">
        <v>4.47</v>
      </c>
      <c r="G57" s="21">
        <v>4.08</v>
      </c>
      <c r="H57" s="21">
        <v>9.84</v>
      </c>
      <c r="I57" s="21">
        <v>113.57746399999999</v>
      </c>
      <c r="J57" s="21">
        <v>0.64</v>
      </c>
      <c r="K57" s="21">
        <v>2.73</v>
      </c>
      <c r="L57" s="21">
        <v>0</v>
      </c>
      <c r="M57" s="21">
        <v>0</v>
      </c>
      <c r="N57" s="21">
        <v>0.32</v>
      </c>
      <c r="O57" s="21">
        <v>8.93</v>
      </c>
      <c r="P57" s="21">
        <v>0.59</v>
      </c>
      <c r="Q57" s="21">
        <v>0</v>
      </c>
      <c r="R57" s="21">
        <v>0</v>
      </c>
      <c r="S57" s="21">
        <v>7.0000000000000007E-2</v>
      </c>
      <c r="T57" s="21">
        <v>1.41</v>
      </c>
      <c r="U57" s="21">
        <v>175.57</v>
      </c>
      <c r="V57" s="21">
        <v>159.41999999999999</v>
      </c>
      <c r="W57" s="21">
        <v>22.49</v>
      </c>
      <c r="X57" s="21">
        <v>30.28</v>
      </c>
      <c r="Y57" s="21">
        <v>125.91</v>
      </c>
      <c r="Z57" s="21">
        <v>0.81</v>
      </c>
      <c r="AA57" s="21">
        <v>4.62</v>
      </c>
      <c r="AB57" s="21">
        <v>0.28000000000000003</v>
      </c>
      <c r="AC57" s="21">
        <v>4.68</v>
      </c>
      <c r="AD57" s="21">
        <v>2.1800000000000002</v>
      </c>
      <c r="AE57" s="21">
        <v>0.06</v>
      </c>
      <c r="AF57" s="21">
        <v>0.06</v>
      </c>
      <c r="AG57" s="21">
        <v>0.88</v>
      </c>
      <c r="AH57" s="21">
        <v>2.57</v>
      </c>
      <c r="AI57" s="21">
        <v>0.23</v>
      </c>
      <c r="AJ57" s="15">
        <v>0</v>
      </c>
      <c r="AK57" s="15">
        <v>43.93</v>
      </c>
      <c r="AL57" s="15">
        <v>45.73</v>
      </c>
      <c r="AM57" s="15">
        <v>70.02</v>
      </c>
      <c r="AN57" s="15">
        <v>23.22</v>
      </c>
      <c r="AO57" s="15">
        <v>13.77</v>
      </c>
      <c r="AP57" s="15">
        <v>27.53</v>
      </c>
      <c r="AQ57" s="15">
        <v>10.41</v>
      </c>
      <c r="AR57" s="15">
        <v>49.8</v>
      </c>
      <c r="AS57" s="15">
        <v>30.88</v>
      </c>
      <c r="AT57" s="15">
        <v>43.09</v>
      </c>
      <c r="AU57" s="15">
        <v>35.549999999999997</v>
      </c>
      <c r="AV57" s="15">
        <v>18.670000000000002</v>
      </c>
      <c r="AW57" s="15">
        <v>33.04</v>
      </c>
      <c r="AX57" s="15">
        <v>276.27</v>
      </c>
      <c r="AY57" s="15">
        <v>0</v>
      </c>
      <c r="AZ57" s="15">
        <v>90.01</v>
      </c>
      <c r="BA57" s="15">
        <v>39.14</v>
      </c>
      <c r="BB57" s="15">
        <v>25.97</v>
      </c>
      <c r="BC57" s="15">
        <v>20.59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0.25</v>
      </c>
      <c r="BL57" s="15">
        <v>0</v>
      </c>
      <c r="BM57" s="15">
        <v>0.16</v>
      </c>
      <c r="BN57" s="15">
        <v>0.01</v>
      </c>
      <c r="BO57" s="15">
        <v>0.03</v>
      </c>
      <c r="BP57" s="15">
        <v>0</v>
      </c>
      <c r="BQ57" s="15">
        <v>0</v>
      </c>
      <c r="BR57" s="15">
        <v>0</v>
      </c>
      <c r="BS57" s="15">
        <v>0.93</v>
      </c>
      <c r="BT57" s="15">
        <v>0</v>
      </c>
      <c r="BU57" s="15">
        <v>0</v>
      </c>
      <c r="BV57" s="15">
        <v>2.3199999999999998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60.19</v>
      </c>
      <c r="CC57" s="22"/>
      <c r="CD57" s="22"/>
      <c r="CE57" s="15">
        <v>4.67</v>
      </c>
      <c r="CG57" s="15">
        <v>61.5</v>
      </c>
      <c r="CH57" s="15">
        <v>12.6</v>
      </c>
      <c r="CI57" s="15">
        <v>37.049999999999997</v>
      </c>
      <c r="CJ57" s="15">
        <v>617.5</v>
      </c>
      <c r="CK57" s="15">
        <v>215.38</v>
      </c>
      <c r="CL57" s="15">
        <v>416.44</v>
      </c>
      <c r="CM57" s="15">
        <v>14.73</v>
      </c>
      <c r="CN57" s="15">
        <v>14.73</v>
      </c>
      <c r="CO57" s="15">
        <v>14.73</v>
      </c>
      <c r="CP57" s="15">
        <v>0</v>
      </c>
      <c r="CQ57" s="15">
        <v>0.42</v>
      </c>
    </row>
    <row r="58" spans="1:95" s="16" customFormat="1" x14ac:dyDescent="0.25">
      <c r="A58" s="28"/>
      <c r="B58" s="29" t="s">
        <v>119</v>
      </c>
      <c r="C58" s="30">
        <f>SUM(C51:C57)</f>
        <v>670</v>
      </c>
      <c r="D58" s="30">
        <f t="shared" ref="D58:BO58" si="14">SUM(D51:D57)</f>
        <v>17.829999999999998</v>
      </c>
      <c r="E58" s="30">
        <f t="shared" si="14"/>
        <v>13.27</v>
      </c>
      <c r="F58" s="30">
        <f t="shared" si="14"/>
        <v>13.129999999999999</v>
      </c>
      <c r="G58" s="30">
        <f t="shared" si="14"/>
        <v>9.7100000000000009</v>
      </c>
      <c r="H58" s="30">
        <f t="shared" si="14"/>
        <v>89.62</v>
      </c>
      <c r="I58" s="30">
        <f t="shared" si="14"/>
        <v>532.60077084</v>
      </c>
      <c r="J58" s="30">
        <f t="shared" si="14"/>
        <v>3.5400000000000005</v>
      </c>
      <c r="K58" s="30">
        <f t="shared" si="14"/>
        <v>5.6999999999999993</v>
      </c>
      <c r="L58" s="30">
        <f t="shared" si="14"/>
        <v>0</v>
      </c>
      <c r="M58" s="30">
        <f t="shared" si="14"/>
        <v>0</v>
      </c>
      <c r="N58" s="30">
        <f t="shared" si="14"/>
        <v>25.330000000000002</v>
      </c>
      <c r="O58" s="30">
        <f t="shared" si="14"/>
        <v>54.87</v>
      </c>
      <c r="P58" s="30">
        <f t="shared" si="14"/>
        <v>9.41</v>
      </c>
      <c r="Q58" s="30">
        <f t="shared" si="14"/>
        <v>0</v>
      </c>
      <c r="R58" s="30">
        <f t="shared" si="14"/>
        <v>0</v>
      </c>
      <c r="S58" s="30">
        <f t="shared" si="14"/>
        <v>1.02</v>
      </c>
      <c r="T58" s="30">
        <f t="shared" si="14"/>
        <v>6.71</v>
      </c>
      <c r="U58" s="30">
        <f t="shared" si="14"/>
        <v>632.75</v>
      </c>
      <c r="V58" s="30">
        <f t="shared" si="14"/>
        <v>1580.56</v>
      </c>
      <c r="W58" s="30">
        <f t="shared" si="14"/>
        <v>119.92999999999999</v>
      </c>
      <c r="X58" s="30">
        <f t="shared" si="14"/>
        <v>113.56</v>
      </c>
      <c r="Y58" s="30">
        <f t="shared" si="14"/>
        <v>327.78999999999996</v>
      </c>
      <c r="Z58" s="30">
        <f t="shared" si="14"/>
        <v>4.57</v>
      </c>
      <c r="AA58" s="30">
        <f t="shared" si="14"/>
        <v>23.37</v>
      </c>
      <c r="AB58" s="30">
        <f t="shared" si="14"/>
        <v>1548.6999999999998</v>
      </c>
      <c r="AC58" s="30">
        <f t="shared" si="14"/>
        <v>310.17</v>
      </c>
      <c r="AD58" s="30">
        <f t="shared" si="14"/>
        <v>5.83</v>
      </c>
      <c r="AE58" s="30">
        <f t="shared" si="14"/>
        <v>0.32</v>
      </c>
      <c r="AF58" s="30">
        <f t="shared" si="14"/>
        <v>0.27</v>
      </c>
      <c r="AG58" s="30">
        <f t="shared" si="14"/>
        <v>3.58</v>
      </c>
      <c r="AH58" s="30">
        <f t="shared" si="14"/>
        <v>7.6999999999999993</v>
      </c>
      <c r="AI58" s="30">
        <f t="shared" si="14"/>
        <v>11.350000000000001</v>
      </c>
      <c r="AJ58" s="30">
        <f t="shared" si="14"/>
        <v>0</v>
      </c>
      <c r="AK58" s="30">
        <f t="shared" si="14"/>
        <v>279.07</v>
      </c>
      <c r="AL58" s="30">
        <f t="shared" si="14"/>
        <v>294.99</v>
      </c>
      <c r="AM58" s="30">
        <f t="shared" si="14"/>
        <v>439.67999999999995</v>
      </c>
      <c r="AN58" s="30">
        <f t="shared" si="14"/>
        <v>272.85000000000002</v>
      </c>
      <c r="AO58" s="30">
        <f t="shared" si="14"/>
        <v>91.440000000000012</v>
      </c>
      <c r="AP58" s="30">
        <f t="shared" si="14"/>
        <v>228.71</v>
      </c>
      <c r="AQ58" s="30">
        <f t="shared" si="14"/>
        <v>92.25</v>
      </c>
      <c r="AR58" s="30">
        <f t="shared" si="14"/>
        <v>329.06</v>
      </c>
      <c r="AS58" s="30">
        <f t="shared" si="14"/>
        <v>285.08</v>
      </c>
      <c r="AT58" s="30">
        <f t="shared" si="14"/>
        <v>514.12</v>
      </c>
      <c r="AU58" s="30">
        <f t="shared" si="14"/>
        <v>492.69</v>
      </c>
      <c r="AV58" s="30">
        <f t="shared" si="14"/>
        <v>118.34</v>
      </c>
      <c r="AW58" s="30">
        <f t="shared" si="14"/>
        <v>261.19</v>
      </c>
      <c r="AX58" s="30">
        <f t="shared" si="14"/>
        <v>1746.9299999999998</v>
      </c>
      <c r="AY58" s="30">
        <f t="shared" si="14"/>
        <v>0</v>
      </c>
      <c r="AZ58" s="30">
        <f t="shared" si="14"/>
        <v>473.09</v>
      </c>
      <c r="BA58" s="30">
        <f t="shared" si="14"/>
        <v>270.92</v>
      </c>
      <c r="BB58" s="30">
        <f t="shared" si="14"/>
        <v>196.57</v>
      </c>
      <c r="BC58" s="30">
        <f t="shared" si="14"/>
        <v>121.87</v>
      </c>
      <c r="BD58" s="30">
        <f t="shared" si="14"/>
        <v>0.1</v>
      </c>
      <c r="BE58" s="30">
        <f t="shared" si="14"/>
        <v>0.04</v>
      </c>
      <c r="BF58" s="30">
        <f t="shared" si="14"/>
        <v>0.02</v>
      </c>
      <c r="BG58" s="30">
        <f t="shared" si="14"/>
        <v>0.05</v>
      </c>
      <c r="BH58" s="30">
        <f t="shared" si="14"/>
        <v>0.06</v>
      </c>
      <c r="BI58" s="30">
        <f t="shared" si="14"/>
        <v>0.28999999999999998</v>
      </c>
      <c r="BJ58" s="30">
        <f t="shared" si="14"/>
        <v>0</v>
      </c>
      <c r="BK58" s="30">
        <f t="shared" si="14"/>
        <v>1.5</v>
      </c>
      <c r="BL58" s="30">
        <f t="shared" si="14"/>
        <v>0</v>
      </c>
      <c r="BM58" s="30">
        <f t="shared" si="14"/>
        <v>0.61</v>
      </c>
      <c r="BN58" s="30">
        <f t="shared" si="14"/>
        <v>0.02</v>
      </c>
      <c r="BO58" s="30">
        <f t="shared" si="14"/>
        <v>0.06</v>
      </c>
      <c r="BP58" s="30">
        <f t="shared" ref="BP58:CO58" si="15">SUM(BP51:BP57)</f>
        <v>0</v>
      </c>
      <c r="BQ58" s="30">
        <f t="shared" si="15"/>
        <v>0.05</v>
      </c>
      <c r="BR58" s="30">
        <f t="shared" si="15"/>
        <v>0.09</v>
      </c>
      <c r="BS58" s="30">
        <f t="shared" si="15"/>
        <v>2.94</v>
      </c>
      <c r="BT58" s="30">
        <f t="shared" si="15"/>
        <v>0</v>
      </c>
      <c r="BU58" s="30">
        <f t="shared" si="15"/>
        <v>0</v>
      </c>
      <c r="BV58" s="30">
        <f t="shared" si="15"/>
        <v>5.26</v>
      </c>
      <c r="BW58" s="30">
        <f t="shared" si="15"/>
        <v>0.02</v>
      </c>
      <c r="BX58" s="30">
        <f t="shared" si="15"/>
        <v>0</v>
      </c>
      <c r="BY58" s="30">
        <f t="shared" si="15"/>
        <v>0</v>
      </c>
      <c r="BZ58" s="30">
        <f t="shared" si="15"/>
        <v>0</v>
      </c>
      <c r="CA58" s="30">
        <f t="shared" si="15"/>
        <v>0</v>
      </c>
      <c r="CB58" s="30">
        <f t="shared" si="15"/>
        <v>623.78</v>
      </c>
      <c r="CC58" s="30">
        <f t="shared" si="15"/>
        <v>0</v>
      </c>
      <c r="CD58" s="30">
        <f t="shared" si="15"/>
        <v>0</v>
      </c>
      <c r="CE58" s="30">
        <f t="shared" si="15"/>
        <v>281.49</v>
      </c>
      <c r="CF58" s="30">
        <f t="shared" si="15"/>
        <v>0</v>
      </c>
      <c r="CG58" s="30">
        <f t="shared" si="15"/>
        <v>114.62</v>
      </c>
      <c r="CH58" s="30">
        <f t="shared" si="15"/>
        <v>48.470000000000006</v>
      </c>
      <c r="CI58" s="30">
        <f t="shared" si="15"/>
        <v>81.55</v>
      </c>
      <c r="CJ58" s="30">
        <f t="shared" si="15"/>
        <v>3132.81</v>
      </c>
      <c r="CK58" s="30">
        <f t="shared" si="15"/>
        <v>1562.94</v>
      </c>
      <c r="CL58" s="30">
        <f t="shared" si="15"/>
        <v>2347.88</v>
      </c>
      <c r="CM58" s="30">
        <f t="shared" si="15"/>
        <v>119.46</v>
      </c>
      <c r="CN58" s="30">
        <f t="shared" si="15"/>
        <v>63.78</v>
      </c>
      <c r="CO58" s="30">
        <f t="shared" si="15"/>
        <v>91.61</v>
      </c>
      <c r="CP58" s="16">
        <v>9</v>
      </c>
      <c r="CQ58" s="16">
        <v>1.26</v>
      </c>
    </row>
    <row r="59" spans="1:95" x14ac:dyDescent="0.25">
      <c r="B59" s="18" t="s">
        <v>120</v>
      </c>
    </row>
    <row r="60" spans="1:95" s="26" customFormat="1" x14ac:dyDescent="0.25">
      <c r="A60" s="23" t="str">
        <f>"-"</f>
        <v>-</v>
      </c>
      <c r="B60" s="24" t="s">
        <v>113</v>
      </c>
      <c r="C60" s="25">
        <v>20</v>
      </c>
      <c r="D60" s="25">
        <v>1.32</v>
      </c>
      <c r="E60" s="25">
        <v>0</v>
      </c>
      <c r="F60" s="25">
        <v>0.13</v>
      </c>
      <c r="G60" s="25">
        <v>0.13</v>
      </c>
      <c r="H60" s="25">
        <v>9.3800000000000008</v>
      </c>
      <c r="I60" s="25">
        <v>44.780199999999994</v>
      </c>
      <c r="J60" s="25">
        <v>0</v>
      </c>
      <c r="K60" s="25">
        <v>0</v>
      </c>
      <c r="L60" s="25">
        <v>0</v>
      </c>
      <c r="M60" s="25">
        <v>0</v>
      </c>
      <c r="N60" s="25">
        <v>0.22</v>
      </c>
      <c r="O60" s="25">
        <v>9.1199999999999992</v>
      </c>
      <c r="P60" s="25">
        <v>0.04</v>
      </c>
      <c r="Q60" s="25">
        <v>0</v>
      </c>
      <c r="R60" s="25">
        <v>0</v>
      </c>
      <c r="S60" s="25">
        <v>0</v>
      </c>
      <c r="T60" s="25">
        <v>0.36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6">
        <v>0</v>
      </c>
      <c r="AK60" s="26">
        <v>63.86</v>
      </c>
      <c r="AL60" s="26">
        <v>66.47</v>
      </c>
      <c r="AM60" s="26">
        <v>101.79</v>
      </c>
      <c r="AN60" s="26">
        <v>33.76</v>
      </c>
      <c r="AO60" s="26">
        <v>20.010000000000002</v>
      </c>
      <c r="AP60" s="26">
        <v>40.020000000000003</v>
      </c>
      <c r="AQ60" s="26">
        <v>15.14</v>
      </c>
      <c r="AR60" s="26">
        <v>72.38</v>
      </c>
      <c r="AS60" s="26">
        <v>44.89</v>
      </c>
      <c r="AT60" s="26">
        <v>62.64</v>
      </c>
      <c r="AU60" s="26">
        <v>51.68</v>
      </c>
      <c r="AV60" s="26">
        <v>27.14</v>
      </c>
      <c r="AW60" s="26">
        <v>48.02</v>
      </c>
      <c r="AX60" s="26">
        <v>401.59</v>
      </c>
      <c r="AY60" s="26">
        <v>0</v>
      </c>
      <c r="AZ60" s="26">
        <v>130.85</v>
      </c>
      <c r="BA60" s="26">
        <v>56.9</v>
      </c>
      <c r="BB60" s="26">
        <v>37.76</v>
      </c>
      <c r="BC60" s="26">
        <v>29.93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0.02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0.01</v>
      </c>
      <c r="BT60" s="26">
        <v>0</v>
      </c>
      <c r="BU60" s="26">
        <v>0</v>
      </c>
      <c r="BV60" s="26">
        <v>0.06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7.82</v>
      </c>
      <c r="CC60" s="27"/>
      <c r="CD60" s="27"/>
      <c r="CE60" s="26">
        <v>0</v>
      </c>
      <c r="CG60" s="26">
        <v>0</v>
      </c>
      <c r="CH60" s="26">
        <v>0</v>
      </c>
      <c r="CI60" s="26">
        <v>0</v>
      </c>
      <c r="CJ60" s="26">
        <v>665</v>
      </c>
      <c r="CK60" s="26">
        <v>256.2</v>
      </c>
      <c r="CL60" s="26">
        <v>460.6</v>
      </c>
      <c r="CM60" s="26">
        <v>5.32</v>
      </c>
      <c r="CN60" s="26">
        <v>5.32</v>
      </c>
      <c r="CO60" s="26">
        <v>5.32</v>
      </c>
      <c r="CP60" s="26">
        <v>0</v>
      </c>
      <c r="CQ60" s="26">
        <v>0</v>
      </c>
    </row>
    <row r="61" spans="1:95" s="26" customFormat="1" x14ac:dyDescent="0.25">
      <c r="A61" s="23" t="str">
        <f>"-"</f>
        <v>-</v>
      </c>
      <c r="B61" s="24" t="s">
        <v>114</v>
      </c>
      <c r="C61" s="25">
        <v>20</v>
      </c>
      <c r="D61" s="25">
        <v>1.32</v>
      </c>
      <c r="E61" s="25">
        <v>0</v>
      </c>
      <c r="F61" s="25">
        <v>0.24</v>
      </c>
      <c r="G61" s="25">
        <v>0.24</v>
      </c>
      <c r="H61" s="25">
        <v>8.34</v>
      </c>
      <c r="I61" s="25">
        <v>38.676000000000002</v>
      </c>
      <c r="J61" s="25">
        <v>0.04</v>
      </c>
      <c r="K61" s="25">
        <v>0</v>
      </c>
      <c r="L61" s="25">
        <v>0</v>
      </c>
      <c r="M61" s="25">
        <v>0</v>
      </c>
      <c r="N61" s="25">
        <v>0.24</v>
      </c>
      <c r="O61" s="25">
        <v>6.44</v>
      </c>
      <c r="P61" s="25">
        <v>1.66</v>
      </c>
      <c r="Q61" s="25">
        <v>0</v>
      </c>
      <c r="R61" s="25">
        <v>0</v>
      </c>
      <c r="S61" s="25">
        <v>0.2</v>
      </c>
      <c r="T61" s="25">
        <v>0.5</v>
      </c>
      <c r="U61" s="25">
        <v>122</v>
      </c>
      <c r="V61" s="25">
        <v>49</v>
      </c>
      <c r="W61" s="25">
        <v>7</v>
      </c>
      <c r="X61" s="25">
        <v>9.4</v>
      </c>
      <c r="Y61" s="25">
        <v>31.6</v>
      </c>
      <c r="Z61" s="25">
        <v>0.78</v>
      </c>
      <c r="AA61" s="25">
        <v>0</v>
      </c>
      <c r="AB61" s="25">
        <v>1</v>
      </c>
      <c r="AC61" s="25">
        <v>0.2</v>
      </c>
      <c r="AD61" s="25">
        <v>0.28000000000000003</v>
      </c>
      <c r="AE61" s="25">
        <v>0.04</v>
      </c>
      <c r="AF61" s="25">
        <v>0.02</v>
      </c>
      <c r="AG61" s="25">
        <v>0.14000000000000001</v>
      </c>
      <c r="AH61" s="25">
        <v>0.4</v>
      </c>
      <c r="AI61" s="25">
        <v>0</v>
      </c>
      <c r="AJ61" s="26">
        <v>0</v>
      </c>
      <c r="AK61" s="26">
        <v>64.400000000000006</v>
      </c>
      <c r="AL61" s="26">
        <v>49.6</v>
      </c>
      <c r="AM61" s="26">
        <v>85.4</v>
      </c>
      <c r="AN61" s="26">
        <v>44.6</v>
      </c>
      <c r="AO61" s="26">
        <v>18.600000000000001</v>
      </c>
      <c r="AP61" s="26">
        <v>39.6</v>
      </c>
      <c r="AQ61" s="26">
        <v>16</v>
      </c>
      <c r="AR61" s="26">
        <v>74.2</v>
      </c>
      <c r="AS61" s="26">
        <v>59.4</v>
      </c>
      <c r="AT61" s="26">
        <v>58.2</v>
      </c>
      <c r="AU61" s="26">
        <v>92.8</v>
      </c>
      <c r="AV61" s="26">
        <v>24.8</v>
      </c>
      <c r="AW61" s="26">
        <v>62</v>
      </c>
      <c r="AX61" s="26">
        <v>311.8</v>
      </c>
      <c r="AY61" s="26">
        <v>0</v>
      </c>
      <c r="AZ61" s="26">
        <v>105.2</v>
      </c>
      <c r="BA61" s="26">
        <v>58.2</v>
      </c>
      <c r="BB61" s="26">
        <v>36</v>
      </c>
      <c r="BC61" s="26">
        <v>26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0.03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0.02</v>
      </c>
      <c r="BT61" s="26">
        <v>0</v>
      </c>
      <c r="BU61" s="26">
        <v>0</v>
      </c>
      <c r="BV61" s="26">
        <v>0.1</v>
      </c>
      <c r="BW61" s="26">
        <v>0.02</v>
      </c>
      <c r="BX61" s="26">
        <v>0</v>
      </c>
      <c r="BY61" s="26">
        <v>0</v>
      </c>
      <c r="BZ61" s="26">
        <v>0</v>
      </c>
      <c r="CA61" s="26">
        <v>0</v>
      </c>
      <c r="CB61" s="26">
        <v>9.4</v>
      </c>
      <c r="CC61" s="27"/>
      <c r="CD61" s="27"/>
      <c r="CE61" s="26">
        <v>0.17</v>
      </c>
      <c r="CG61" s="26">
        <v>1.5</v>
      </c>
      <c r="CH61" s="26">
        <v>1.5</v>
      </c>
      <c r="CI61" s="26">
        <v>1.5</v>
      </c>
      <c r="CJ61" s="26">
        <v>285</v>
      </c>
      <c r="CK61" s="26">
        <v>109.8</v>
      </c>
      <c r="CL61" s="26">
        <v>197.4</v>
      </c>
      <c r="CM61" s="26">
        <v>2.85</v>
      </c>
      <c r="CN61" s="26">
        <v>2.37</v>
      </c>
      <c r="CO61" s="26">
        <v>2.61</v>
      </c>
      <c r="CP61" s="26">
        <v>0</v>
      </c>
      <c r="CQ61" s="26">
        <v>0</v>
      </c>
    </row>
    <row r="62" spans="1:95" s="26" customFormat="1" x14ac:dyDescent="0.25">
      <c r="A62" s="23" t="str">
        <f>"27/10"</f>
        <v>27/10</v>
      </c>
      <c r="B62" s="24" t="s">
        <v>106</v>
      </c>
      <c r="C62" s="25">
        <v>180</v>
      </c>
      <c r="D62" s="25">
        <v>0.18</v>
      </c>
      <c r="E62" s="25">
        <v>0</v>
      </c>
      <c r="F62" s="25">
        <v>0.04</v>
      </c>
      <c r="G62" s="25">
        <v>0.04</v>
      </c>
      <c r="H62" s="25">
        <v>4.53</v>
      </c>
      <c r="I62" s="25">
        <v>18.157085999999993</v>
      </c>
      <c r="J62" s="25">
        <v>0</v>
      </c>
      <c r="K62" s="25">
        <v>0</v>
      </c>
      <c r="L62" s="25">
        <v>0</v>
      </c>
      <c r="M62" s="25">
        <v>0</v>
      </c>
      <c r="N62" s="25">
        <v>4.4400000000000004</v>
      </c>
      <c r="O62" s="25">
        <v>0</v>
      </c>
      <c r="P62" s="25">
        <v>0.09</v>
      </c>
      <c r="Q62" s="25">
        <v>0</v>
      </c>
      <c r="R62" s="25">
        <v>0</v>
      </c>
      <c r="S62" s="25">
        <v>0</v>
      </c>
      <c r="T62" s="25">
        <v>0.05</v>
      </c>
      <c r="U62" s="25">
        <v>0.04</v>
      </c>
      <c r="V62" s="25">
        <v>0.13</v>
      </c>
      <c r="W62" s="25">
        <v>0.13</v>
      </c>
      <c r="X62" s="25">
        <v>0</v>
      </c>
      <c r="Y62" s="25">
        <v>0</v>
      </c>
      <c r="Z62" s="25">
        <v>0.01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180.08</v>
      </c>
      <c r="CC62" s="27"/>
      <c r="CD62" s="27"/>
      <c r="CE62" s="26">
        <v>0</v>
      </c>
      <c r="CG62" s="26">
        <v>3.69</v>
      </c>
      <c r="CH62" s="26">
        <v>3.69</v>
      </c>
      <c r="CI62" s="26">
        <v>3.69</v>
      </c>
      <c r="CJ62" s="26">
        <v>398.25</v>
      </c>
      <c r="CK62" s="26">
        <v>156.6</v>
      </c>
      <c r="CL62" s="26">
        <v>277.43</v>
      </c>
      <c r="CM62" s="26">
        <v>39.61</v>
      </c>
      <c r="CN62" s="26">
        <v>23.41</v>
      </c>
      <c r="CO62" s="26">
        <v>31.51</v>
      </c>
      <c r="CP62" s="26">
        <v>4.5</v>
      </c>
      <c r="CQ62" s="26">
        <v>0</v>
      </c>
    </row>
    <row r="63" spans="1:95" s="26" customFormat="1" ht="31.5" x14ac:dyDescent="0.25">
      <c r="A63" s="23" t="str">
        <f>"16/4"</f>
        <v>16/4</v>
      </c>
      <c r="B63" s="24" t="s">
        <v>134</v>
      </c>
      <c r="C63" s="25">
        <v>180</v>
      </c>
      <c r="D63" s="25">
        <v>5.88</v>
      </c>
      <c r="E63" s="25">
        <v>2.12</v>
      </c>
      <c r="F63" s="25">
        <v>4.93</v>
      </c>
      <c r="G63" s="25">
        <v>1.19</v>
      </c>
      <c r="H63" s="25">
        <v>29.36</v>
      </c>
      <c r="I63" s="25">
        <v>183.8574648</v>
      </c>
      <c r="J63" s="25">
        <v>3.03</v>
      </c>
      <c r="K63" s="25">
        <v>0.08</v>
      </c>
      <c r="L63" s="25">
        <v>0</v>
      </c>
      <c r="M63" s="25">
        <v>0</v>
      </c>
      <c r="N63" s="25">
        <v>7.01</v>
      </c>
      <c r="O63" s="25">
        <v>21.16</v>
      </c>
      <c r="P63" s="25">
        <v>1.18</v>
      </c>
      <c r="Q63" s="25">
        <v>0</v>
      </c>
      <c r="R63" s="25">
        <v>0</v>
      </c>
      <c r="S63" s="25">
        <v>7.0000000000000007E-2</v>
      </c>
      <c r="T63" s="25">
        <v>1.4</v>
      </c>
      <c r="U63" s="25">
        <v>214.37</v>
      </c>
      <c r="V63" s="25">
        <v>160.43</v>
      </c>
      <c r="W63" s="25">
        <v>86.9</v>
      </c>
      <c r="X63" s="25">
        <v>34.85</v>
      </c>
      <c r="Y63" s="25">
        <v>130.58000000000001</v>
      </c>
      <c r="Z63" s="25">
        <v>0.94</v>
      </c>
      <c r="AA63" s="25">
        <v>17.28</v>
      </c>
      <c r="AB63" s="25">
        <v>20.16</v>
      </c>
      <c r="AC63" s="25">
        <v>33.119999999999997</v>
      </c>
      <c r="AD63" s="25">
        <v>0.14000000000000001</v>
      </c>
      <c r="AE63" s="25">
        <v>0.13</v>
      </c>
      <c r="AF63" s="25">
        <v>0.1</v>
      </c>
      <c r="AG63" s="25">
        <v>0.52</v>
      </c>
      <c r="AH63" s="25">
        <v>2.2400000000000002</v>
      </c>
      <c r="AI63" s="25">
        <v>0.37</v>
      </c>
      <c r="AJ63" s="26">
        <v>0</v>
      </c>
      <c r="AK63" s="26">
        <v>160.47</v>
      </c>
      <c r="AL63" s="26">
        <v>146.9</v>
      </c>
      <c r="AM63" s="26">
        <v>521.67999999999995</v>
      </c>
      <c r="AN63" s="26">
        <v>98.98</v>
      </c>
      <c r="AO63" s="26">
        <v>100.74</v>
      </c>
      <c r="AP63" s="26">
        <v>136.94999999999999</v>
      </c>
      <c r="AQ63" s="26">
        <v>62.37</v>
      </c>
      <c r="AR63" s="26">
        <v>197.69</v>
      </c>
      <c r="AS63" s="26">
        <v>365</v>
      </c>
      <c r="AT63" s="26">
        <v>144.69999999999999</v>
      </c>
      <c r="AU63" s="26">
        <v>221.89</v>
      </c>
      <c r="AV63" s="26">
        <v>89.17</v>
      </c>
      <c r="AW63" s="26">
        <v>102.33</v>
      </c>
      <c r="AX63" s="26">
        <v>756.05</v>
      </c>
      <c r="AY63" s="26">
        <v>0</v>
      </c>
      <c r="AZ63" s="26">
        <v>275.73</v>
      </c>
      <c r="BA63" s="26">
        <v>238.71</v>
      </c>
      <c r="BB63" s="26">
        <v>140.16999999999999</v>
      </c>
      <c r="BC63" s="26">
        <v>61.25</v>
      </c>
      <c r="BD63" s="26">
        <v>0.09</v>
      </c>
      <c r="BE63" s="26">
        <v>0.04</v>
      </c>
      <c r="BF63" s="26">
        <v>0.02</v>
      </c>
      <c r="BG63" s="26">
        <v>0.05</v>
      </c>
      <c r="BH63" s="26">
        <v>0.05</v>
      </c>
      <c r="BI63" s="26">
        <v>0.25</v>
      </c>
      <c r="BJ63" s="26">
        <v>0</v>
      </c>
      <c r="BK63" s="26">
        <v>0.78</v>
      </c>
      <c r="BL63" s="26">
        <v>0</v>
      </c>
      <c r="BM63" s="26">
        <v>0.23</v>
      </c>
      <c r="BN63" s="26">
        <v>0.01</v>
      </c>
      <c r="BO63" s="26">
        <v>0</v>
      </c>
      <c r="BP63" s="26">
        <v>0</v>
      </c>
      <c r="BQ63" s="26">
        <v>0.05</v>
      </c>
      <c r="BR63" s="26">
        <v>0.08</v>
      </c>
      <c r="BS63" s="26">
        <v>0.74</v>
      </c>
      <c r="BT63" s="26">
        <v>0</v>
      </c>
      <c r="BU63" s="26">
        <v>0</v>
      </c>
      <c r="BV63" s="26">
        <v>0.69</v>
      </c>
      <c r="BW63" s="26">
        <v>0.01</v>
      </c>
      <c r="BX63" s="26">
        <v>0</v>
      </c>
      <c r="BY63" s="26">
        <v>0</v>
      </c>
      <c r="BZ63" s="26">
        <v>0</v>
      </c>
      <c r="CA63" s="26">
        <v>0</v>
      </c>
      <c r="CB63" s="26">
        <v>149.22</v>
      </c>
      <c r="CC63" s="27"/>
      <c r="CD63" s="27"/>
      <c r="CE63" s="26">
        <v>20.64</v>
      </c>
      <c r="CG63" s="26">
        <v>23.25</v>
      </c>
      <c r="CH63" s="26">
        <v>11.46</v>
      </c>
      <c r="CI63" s="26">
        <v>17.350000000000001</v>
      </c>
      <c r="CJ63" s="26">
        <v>1592.75</v>
      </c>
      <c r="CK63" s="26">
        <v>729.83</v>
      </c>
      <c r="CL63" s="26">
        <v>1161.29</v>
      </c>
      <c r="CM63" s="26">
        <v>27.42</v>
      </c>
      <c r="CN63" s="26">
        <v>14.15</v>
      </c>
      <c r="CO63" s="26">
        <v>20.78</v>
      </c>
      <c r="CP63" s="26">
        <v>3.6</v>
      </c>
      <c r="CQ63" s="26">
        <v>0.45</v>
      </c>
    </row>
    <row r="64" spans="1:95" s="15" customFormat="1" x14ac:dyDescent="0.25">
      <c r="A64" s="19" t="str">
        <f>"27/12"</f>
        <v>27/12</v>
      </c>
      <c r="B64" s="20" t="s">
        <v>135</v>
      </c>
      <c r="C64" s="21">
        <v>65</v>
      </c>
      <c r="D64" s="21">
        <v>4.16</v>
      </c>
      <c r="E64" s="21">
        <v>0.45</v>
      </c>
      <c r="F64" s="21">
        <v>4.09</v>
      </c>
      <c r="G64" s="21">
        <v>4.37</v>
      </c>
      <c r="H64" s="21">
        <v>25.28</v>
      </c>
      <c r="I64" s="21">
        <v>154.19922368000002</v>
      </c>
      <c r="J64" s="21">
        <v>0.63</v>
      </c>
      <c r="K64" s="21">
        <v>2.54</v>
      </c>
      <c r="L64" s="21">
        <v>0</v>
      </c>
      <c r="M64" s="21">
        <v>0</v>
      </c>
      <c r="N64" s="21">
        <v>1.44</v>
      </c>
      <c r="O64" s="21">
        <v>22.68</v>
      </c>
      <c r="P64" s="21">
        <v>1.17</v>
      </c>
      <c r="Q64" s="21">
        <v>0</v>
      </c>
      <c r="R64" s="21">
        <v>0</v>
      </c>
      <c r="S64" s="21">
        <v>0</v>
      </c>
      <c r="T64" s="21">
        <v>0.22</v>
      </c>
      <c r="U64" s="21">
        <v>4.3099999999999996</v>
      </c>
      <c r="V64" s="21">
        <v>44.84</v>
      </c>
      <c r="W64" s="21">
        <v>6.92</v>
      </c>
      <c r="X64" s="21">
        <v>5.58</v>
      </c>
      <c r="Y64" s="21">
        <v>32.450000000000003</v>
      </c>
      <c r="Z64" s="21">
        <v>0.43</v>
      </c>
      <c r="AA64" s="21">
        <v>2.94</v>
      </c>
      <c r="AB64" s="21">
        <v>0.88</v>
      </c>
      <c r="AC64" s="21">
        <v>5.08</v>
      </c>
      <c r="AD64" s="21">
        <v>2.29</v>
      </c>
      <c r="AE64" s="21">
        <v>0.05</v>
      </c>
      <c r="AF64" s="21">
        <v>0.02</v>
      </c>
      <c r="AG64" s="21">
        <v>0.38</v>
      </c>
      <c r="AH64" s="21">
        <v>1.25</v>
      </c>
      <c r="AI64" s="21">
        <v>0</v>
      </c>
      <c r="AJ64" s="15">
        <v>0</v>
      </c>
      <c r="AK64" s="15">
        <v>188.23</v>
      </c>
      <c r="AL64" s="15">
        <v>167.93</v>
      </c>
      <c r="AM64" s="15">
        <v>313.32</v>
      </c>
      <c r="AN64" s="15">
        <v>118.6</v>
      </c>
      <c r="AO64" s="15">
        <v>65.260000000000005</v>
      </c>
      <c r="AP64" s="15">
        <v>126.42</v>
      </c>
      <c r="AQ64" s="15">
        <v>40.299999999999997</v>
      </c>
      <c r="AR64" s="15">
        <v>191.78</v>
      </c>
      <c r="AS64" s="15">
        <v>137.65</v>
      </c>
      <c r="AT64" s="15">
        <v>162.41999999999999</v>
      </c>
      <c r="AU64" s="15">
        <v>157.58000000000001</v>
      </c>
      <c r="AV64" s="15">
        <v>82.07</v>
      </c>
      <c r="AW64" s="15">
        <v>137.82</v>
      </c>
      <c r="AX64" s="15">
        <v>1126.33</v>
      </c>
      <c r="AY64" s="15">
        <v>3.76</v>
      </c>
      <c r="AZ64" s="15">
        <v>350.08</v>
      </c>
      <c r="BA64" s="15">
        <v>197.32</v>
      </c>
      <c r="BB64" s="15">
        <v>101.46</v>
      </c>
      <c r="BC64" s="15">
        <v>77.010000000000005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0.26</v>
      </c>
      <c r="BL64" s="15">
        <v>0</v>
      </c>
      <c r="BM64" s="15">
        <v>0.14000000000000001</v>
      </c>
      <c r="BN64" s="15">
        <v>0.01</v>
      </c>
      <c r="BO64" s="15">
        <v>0.02</v>
      </c>
      <c r="BP64" s="15">
        <v>0</v>
      </c>
      <c r="BQ64" s="15">
        <v>0</v>
      </c>
      <c r="BR64" s="15">
        <v>0</v>
      </c>
      <c r="BS64" s="15">
        <v>0.85</v>
      </c>
      <c r="BT64" s="15">
        <v>0</v>
      </c>
      <c r="BU64" s="15">
        <v>0</v>
      </c>
      <c r="BV64" s="15">
        <v>2.48</v>
      </c>
      <c r="BW64" s="15">
        <v>0.01</v>
      </c>
      <c r="BX64" s="15">
        <v>0</v>
      </c>
      <c r="BY64" s="15">
        <v>0</v>
      </c>
      <c r="BZ64" s="15">
        <v>0</v>
      </c>
      <c r="CA64" s="15">
        <v>0</v>
      </c>
      <c r="CB64" s="15">
        <v>43.97</v>
      </c>
      <c r="CC64" s="22"/>
      <c r="CD64" s="22"/>
      <c r="CE64" s="15">
        <v>3.08</v>
      </c>
      <c r="CG64" s="15">
        <v>1.01</v>
      </c>
      <c r="CH64" s="15">
        <v>0.94</v>
      </c>
      <c r="CI64" s="15">
        <v>0.97</v>
      </c>
      <c r="CJ64" s="15">
        <v>747.16</v>
      </c>
      <c r="CK64" s="15">
        <v>270.06</v>
      </c>
      <c r="CL64" s="15">
        <v>508.61</v>
      </c>
      <c r="CM64" s="15">
        <v>4.1500000000000004</v>
      </c>
      <c r="CN64" s="15">
        <v>2.33</v>
      </c>
      <c r="CO64" s="15">
        <v>3.61</v>
      </c>
      <c r="CP64" s="15">
        <v>1.2</v>
      </c>
      <c r="CQ64" s="15">
        <v>0</v>
      </c>
    </row>
    <row r="65" spans="1:95" s="16" customFormat="1" x14ac:dyDescent="0.25">
      <c r="A65" s="28"/>
      <c r="B65" s="29" t="s">
        <v>124</v>
      </c>
      <c r="C65" s="30">
        <f>SUM(C60:C64)</f>
        <v>465</v>
      </c>
      <c r="D65" s="30">
        <f t="shared" ref="D65:BO65" si="16">SUM(D60:D64)</f>
        <v>12.86</v>
      </c>
      <c r="E65" s="30">
        <f t="shared" si="16"/>
        <v>2.5700000000000003</v>
      </c>
      <c r="F65" s="30">
        <f t="shared" si="16"/>
        <v>9.43</v>
      </c>
      <c r="G65" s="30">
        <f t="shared" si="16"/>
        <v>5.97</v>
      </c>
      <c r="H65" s="30">
        <f t="shared" si="16"/>
        <v>76.89</v>
      </c>
      <c r="I65" s="30">
        <f t="shared" si="16"/>
        <v>439.66997448000006</v>
      </c>
      <c r="J65" s="30">
        <f t="shared" si="16"/>
        <v>3.6999999999999997</v>
      </c>
      <c r="K65" s="30">
        <f t="shared" si="16"/>
        <v>2.62</v>
      </c>
      <c r="L65" s="30">
        <f t="shared" si="16"/>
        <v>0</v>
      </c>
      <c r="M65" s="30">
        <f t="shared" si="16"/>
        <v>0</v>
      </c>
      <c r="N65" s="30">
        <f t="shared" si="16"/>
        <v>13.35</v>
      </c>
      <c r="O65" s="30">
        <f t="shared" si="16"/>
        <v>59.4</v>
      </c>
      <c r="P65" s="30">
        <f t="shared" si="16"/>
        <v>4.1399999999999997</v>
      </c>
      <c r="Q65" s="30">
        <f t="shared" si="16"/>
        <v>0</v>
      </c>
      <c r="R65" s="30">
        <f t="shared" si="16"/>
        <v>0</v>
      </c>
      <c r="S65" s="30">
        <f t="shared" si="16"/>
        <v>0.27</v>
      </c>
      <c r="T65" s="30">
        <f t="shared" si="16"/>
        <v>2.5300000000000002</v>
      </c>
      <c r="U65" s="30">
        <f t="shared" si="16"/>
        <v>340.72</v>
      </c>
      <c r="V65" s="30">
        <f t="shared" si="16"/>
        <v>254.4</v>
      </c>
      <c r="W65" s="30">
        <f t="shared" si="16"/>
        <v>100.95</v>
      </c>
      <c r="X65" s="30">
        <f t="shared" si="16"/>
        <v>49.83</v>
      </c>
      <c r="Y65" s="30">
        <f t="shared" si="16"/>
        <v>194.63</v>
      </c>
      <c r="Z65" s="30">
        <f t="shared" si="16"/>
        <v>2.16</v>
      </c>
      <c r="AA65" s="30">
        <f t="shared" si="16"/>
        <v>20.220000000000002</v>
      </c>
      <c r="AB65" s="30">
        <f t="shared" si="16"/>
        <v>22.04</v>
      </c>
      <c r="AC65" s="30">
        <f t="shared" si="16"/>
        <v>38.4</v>
      </c>
      <c r="AD65" s="30">
        <f t="shared" si="16"/>
        <v>2.71</v>
      </c>
      <c r="AE65" s="30">
        <f t="shared" si="16"/>
        <v>0.22000000000000003</v>
      </c>
      <c r="AF65" s="30">
        <f t="shared" si="16"/>
        <v>0.14000000000000001</v>
      </c>
      <c r="AG65" s="30">
        <f t="shared" si="16"/>
        <v>1.04</v>
      </c>
      <c r="AH65" s="30">
        <f t="shared" si="16"/>
        <v>3.89</v>
      </c>
      <c r="AI65" s="30">
        <f t="shared" si="16"/>
        <v>0.37</v>
      </c>
      <c r="AJ65" s="30">
        <f t="shared" si="16"/>
        <v>0</v>
      </c>
      <c r="AK65" s="30">
        <f t="shared" si="16"/>
        <v>476.96000000000004</v>
      </c>
      <c r="AL65" s="30">
        <f t="shared" si="16"/>
        <v>430.90000000000003</v>
      </c>
      <c r="AM65" s="30">
        <f t="shared" si="16"/>
        <v>1022.1899999999998</v>
      </c>
      <c r="AN65" s="30">
        <f t="shared" si="16"/>
        <v>295.94</v>
      </c>
      <c r="AO65" s="30">
        <f t="shared" si="16"/>
        <v>204.61</v>
      </c>
      <c r="AP65" s="30">
        <f t="shared" si="16"/>
        <v>342.99</v>
      </c>
      <c r="AQ65" s="30">
        <f t="shared" si="16"/>
        <v>133.81</v>
      </c>
      <c r="AR65" s="30">
        <f t="shared" si="16"/>
        <v>536.04999999999995</v>
      </c>
      <c r="AS65" s="30">
        <f t="shared" si="16"/>
        <v>606.93999999999994</v>
      </c>
      <c r="AT65" s="30">
        <f t="shared" si="16"/>
        <v>427.95999999999992</v>
      </c>
      <c r="AU65" s="30">
        <f t="shared" si="16"/>
        <v>523.95000000000005</v>
      </c>
      <c r="AV65" s="30">
        <f t="shared" si="16"/>
        <v>223.18</v>
      </c>
      <c r="AW65" s="30">
        <f t="shared" si="16"/>
        <v>350.17</v>
      </c>
      <c r="AX65" s="30">
        <f t="shared" si="16"/>
        <v>2595.77</v>
      </c>
      <c r="AY65" s="30">
        <f t="shared" si="16"/>
        <v>3.76</v>
      </c>
      <c r="AZ65" s="30">
        <f t="shared" si="16"/>
        <v>861.86</v>
      </c>
      <c r="BA65" s="30">
        <f t="shared" si="16"/>
        <v>551.13</v>
      </c>
      <c r="BB65" s="30">
        <f t="shared" si="16"/>
        <v>315.39</v>
      </c>
      <c r="BC65" s="30">
        <f t="shared" si="16"/>
        <v>194.19</v>
      </c>
      <c r="BD65" s="30">
        <f t="shared" si="16"/>
        <v>0.09</v>
      </c>
      <c r="BE65" s="30">
        <f t="shared" si="16"/>
        <v>0.04</v>
      </c>
      <c r="BF65" s="30">
        <f t="shared" si="16"/>
        <v>0.02</v>
      </c>
      <c r="BG65" s="30">
        <f t="shared" si="16"/>
        <v>0.05</v>
      </c>
      <c r="BH65" s="30">
        <f t="shared" si="16"/>
        <v>0.05</v>
      </c>
      <c r="BI65" s="30">
        <f t="shared" si="16"/>
        <v>0.25</v>
      </c>
      <c r="BJ65" s="30">
        <f t="shared" si="16"/>
        <v>0</v>
      </c>
      <c r="BK65" s="30">
        <f t="shared" si="16"/>
        <v>1.0900000000000001</v>
      </c>
      <c r="BL65" s="30">
        <f t="shared" si="16"/>
        <v>0</v>
      </c>
      <c r="BM65" s="30">
        <f t="shared" si="16"/>
        <v>0.37</v>
      </c>
      <c r="BN65" s="30">
        <f t="shared" si="16"/>
        <v>0.02</v>
      </c>
      <c r="BO65" s="30">
        <f t="shared" si="16"/>
        <v>0.02</v>
      </c>
      <c r="BP65" s="30">
        <f t="shared" ref="BP65:CO65" si="17">SUM(BP60:BP64)</f>
        <v>0</v>
      </c>
      <c r="BQ65" s="30">
        <f t="shared" si="17"/>
        <v>0.05</v>
      </c>
      <c r="BR65" s="30">
        <f t="shared" si="17"/>
        <v>0.08</v>
      </c>
      <c r="BS65" s="30">
        <f t="shared" si="17"/>
        <v>1.62</v>
      </c>
      <c r="BT65" s="30">
        <f t="shared" si="17"/>
        <v>0</v>
      </c>
      <c r="BU65" s="30">
        <f t="shared" si="17"/>
        <v>0</v>
      </c>
      <c r="BV65" s="30">
        <f t="shared" si="17"/>
        <v>3.33</v>
      </c>
      <c r="BW65" s="30">
        <f t="shared" si="17"/>
        <v>0.04</v>
      </c>
      <c r="BX65" s="30">
        <f t="shared" si="17"/>
        <v>0</v>
      </c>
      <c r="BY65" s="30">
        <f t="shared" si="17"/>
        <v>0</v>
      </c>
      <c r="BZ65" s="30">
        <f t="shared" si="17"/>
        <v>0</v>
      </c>
      <c r="CA65" s="30">
        <f t="shared" si="17"/>
        <v>0</v>
      </c>
      <c r="CB65" s="30">
        <f t="shared" si="17"/>
        <v>390.49</v>
      </c>
      <c r="CC65" s="30">
        <f t="shared" si="17"/>
        <v>0</v>
      </c>
      <c r="CD65" s="30">
        <f t="shared" si="17"/>
        <v>0</v>
      </c>
      <c r="CE65" s="30">
        <f t="shared" si="17"/>
        <v>23.89</v>
      </c>
      <c r="CF65" s="30">
        <f t="shared" si="17"/>
        <v>0</v>
      </c>
      <c r="CG65" s="30">
        <f t="shared" si="17"/>
        <v>29.45</v>
      </c>
      <c r="CH65" s="30">
        <f t="shared" si="17"/>
        <v>17.59</v>
      </c>
      <c r="CI65" s="30">
        <f t="shared" si="17"/>
        <v>23.509999999999998</v>
      </c>
      <c r="CJ65" s="30">
        <f t="shared" si="17"/>
        <v>3688.16</v>
      </c>
      <c r="CK65" s="30">
        <f t="shared" si="17"/>
        <v>1522.49</v>
      </c>
      <c r="CL65" s="30">
        <f t="shared" si="17"/>
        <v>2605.3300000000004</v>
      </c>
      <c r="CM65" s="30">
        <f t="shared" si="17"/>
        <v>79.350000000000009</v>
      </c>
      <c r="CN65" s="30">
        <f t="shared" si="17"/>
        <v>47.58</v>
      </c>
      <c r="CO65" s="30">
        <f t="shared" si="17"/>
        <v>63.83</v>
      </c>
      <c r="CP65" s="16">
        <v>9.3000000000000007</v>
      </c>
      <c r="CQ65" s="16">
        <v>0.45</v>
      </c>
    </row>
    <row r="66" spans="1:95" s="16" customFormat="1" x14ac:dyDescent="0.25">
      <c r="A66" s="28"/>
      <c r="B66" s="29" t="s">
        <v>125</v>
      </c>
      <c r="C66" s="30">
        <f>C46+C49+C58+C65</f>
        <v>1660</v>
      </c>
      <c r="D66" s="30">
        <f t="shared" ref="D66:BO66" si="18">D46+D49+D58+D65</f>
        <v>41.15</v>
      </c>
      <c r="E66" s="30">
        <f t="shared" si="18"/>
        <v>18</v>
      </c>
      <c r="F66" s="30">
        <f t="shared" si="18"/>
        <v>37.450000000000003</v>
      </c>
      <c r="G66" s="30">
        <f t="shared" si="18"/>
        <v>18.420000000000002</v>
      </c>
      <c r="H66" s="30">
        <f t="shared" si="18"/>
        <v>231.8</v>
      </c>
      <c r="I66" s="30">
        <f t="shared" si="18"/>
        <v>1403.1299895004879</v>
      </c>
      <c r="J66" s="30">
        <f t="shared" si="18"/>
        <v>13.35</v>
      </c>
      <c r="K66" s="30">
        <f t="shared" si="18"/>
        <v>8.5299999999999994</v>
      </c>
      <c r="L66" s="30">
        <f t="shared" si="18"/>
        <v>0</v>
      </c>
      <c r="M66" s="30">
        <f t="shared" si="18"/>
        <v>0</v>
      </c>
      <c r="N66" s="30">
        <f t="shared" si="18"/>
        <v>60.440000000000005</v>
      </c>
      <c r="O66" s="30">
        <f t="shared" si="18"/>
        <v>154.15</v>
      </c>
      <c r="P66" s="30">
        <f t="shared" si="18"/>
        <v>17.190000000000001</v>
      </c>
      <c r="Q66" s="30">
        <f t="shared" si="18"/>
        <v>0</v>
      </c>
      <c r="R66" s="30">
        <f t="shared" si="18"/>
        <v>0</v>
      </c>
      <c r="S66" s="30">
        <f t="shared" si="18"/>
        <v>1.83</v>
      </c>
      <c r="T66" s="30">
        <f t="shared" si="18"/>
        <v>11.850000000000001</v>
      </c>
      <c r="U66" s="30">
        <f t="shared" si="18"/>
        <v>1362.9</v>
      </c>
      <c r="V66" s="30">
        <f t="shared" si="18"/>
        <v>2294.88</v>
      </c>
      <c r="W66" s="30">
        <f t="shared" si="18"/>
        <v>334.93</v>
      </c>
      <c r="X66" s="30">
        <f t="shared" si="18"/>
        <v>220.94</v>
      </c>
      <c r="Y66" s="30">
        <f t="shared" si="18"/>
        <v>701.64</v>
      </c>
      <c r="Z66" s="30">
        <f t="shared" si="18"/>
        <v>8.93</v>
      </c>
      <c r="AA66" s="30">
        <f t="shared" si="18"/>
        <v>83.03</v>
      </c>
      <c r="AB66" s="30">
        <f t="shared" si="18"/>
        <v>1638.4599999999998</v>
      </c>
      <c r="AC66" s="30">
        <f t="shared" si="18"/>
        <v>413.33</v>
      </c>
      <c r="AD66" s="30">
        <f t="shared" si="18"/>
        <v>9.5300000000000011</v>
      </c>
      <c r="AE66" s="30">
        <f t="shared" si="18"/>
        <v>0.76</v>
      </c>
      <c r="AF66" s="30">
        <f t="shared" si="18"/>
        <v>0.57000000000000006</v>
      </c>
      <c r="AG66" s="30">
        <f t="shared" si="18"/>
        <v>6.39</v>
      </c>
      <c r="AH66" s="30">
        <f t="shared" si="18"/>
        <v>15.75</v>
      </c>
      <c r="AI66" s="30">
        <f t="shared" si="18"/>
        <v>27.790000000000003</v>
      </c>
      <c r="AJ66" s="30">
        <f t="shared" si="18"/>
        <v>0</v>
      </c>
      <c r="AK66" s="30">
        <f t="shared" si="18"/>
        <v>1068.3499999999999</v>
      </c>
      <c r="AL66" s="30">
        <f t="shared" si="18"/>
        <v>1030.28</v>
      </c>
      <c r="AM66" s="30">
        <f t="shared" si="18"/>
        <v>2674.95</v>
      </c>
      <c r="AN66" s="30">
        <f t="shared" si="18"/>
        <v>1138.03</v>
      </c>
      <c r="AO66" s="30">
        <f t="shared" si="18"/>
        <v>559.85</v>
      </c>
      <c r="AP66" s="30">
        <f t="shared" si="18"/>
        <v>1022.08</v>
      </c>
      <c r="AQ66" s="30">
        <f t="shared" si="18"/>
        <v>398.14</v>
      </c>
      <c r="AR66" s="30">
        <f t="shared" si="18"/>
        <v>1459.6399999999999</v>
      </c>
      <c r="AS66" s="30">
        <f t="shared" si="18"/>
        <v>1523.52</v>
      </c>
      <c r="AT66" s="30">
        <f t="shared" si="18"/>
        <v>1407.5</v>
      </c>
      <c r="AU66" s="30">
        <f t="shared" si="18"/>
        <v>1706.26</v>
      </c>
      <c r="AV66" s="30">
        <f t="shared" si="18"/>
        <v>653.90000000000009</v>
      </c>
      <c r="AW66" s="30">
        <f t="shared" si="18"/>
        <v>920.10000000000014</v>
      </c>
      <c r="AX66" s="30">
        <f t="shared" si="18"/>
        <v>6934.0499999999993</v>
      </c>
      <c r="AY66" s="30">
        <f t="shared" si="18"/>
        <v>3.76</v>
      </c>
      <c r="AZ66" s="30">
        <f t="shared" si="18"/>
        <v>2434.2799999999997</v>
      </c>
      <c r="BA66" s="30">
        <f t="shared" si="18"/>
        <v>1474.31</v>
      </c>
      <c r="BB66" s="30">
        <f t="shared" si="18"/>
        <v>985.38</v>
      </c>
      <c r="BC66" s="30">
        <f t="shared" si="18"/>
        <v>497.1</v>
      </c>
      <c r="BD66" s="30">
        <f t="shared" si="18"/>
        <v>0.52999999999999992</v>
      </c>
      <c r="BE66" s="30">
        <f t="shared" si="18"/>
        <v>0.26</v>
      </c>
      <c r="BF66" s="30">
        <f t="shared" si="18"/>
        <v>0.14000000000000001</v>
      </c>
      <c r="BG66" s="30">
        <f t="shared" si="18"/>
        <v>0.32</v>
      </c>
      <c r="BH66" s="30">
        <f t="shared" si="18"/>
        <v>0.36</v>
      </c>
      <c r="BI66" s="30">
        <f t="shared" si="18"/>
        <v>1.72</v>
      </c>
      <c r="BJ66" s="30">
        <f t="shared" si="18"/>
        <v>0.03</v>
      </c>
      <c r="BK66" s="30">
        <f t="shared" si="18"/>
        <v>5.33</v>
      </c>
      <c r="BL66" s="30">
        <f t="shared" si="18"/>
        <v>0.02</v>
      </c>
      <c r="BM66" s="30">
        <f t="shared" si="18"/>
        <v>1.98</v>
      </c>
      <c r="BN66" s="30">
        <f t="shared" si="18"/>
        <v>9.0000000000000011E-2</v>
      </c>
      <c r="BO66" s="30">
        <f t="shared" si="18"/>
        <v>0.08</v>
      </c>
      <c r="BP66" s="30">
        <f t="shared" ref="BP66:CO66" si="19">BP46+BP49+BP58+BP65</f>
        <v>0</v>
      </c>
      <c r="BQ66" s="30">
        <f t="shared" si="19"/>
        <v>0.28000000000000003</v>
      </c>
      <c r="BR66" s="30">
        <f t="shared" si="19"/>
        <v>0.47000000000000003</v>
      </c>
      <c r="BS66" s="30">
        <f t="shared" si="19"/>
        <v>7.5</v>
      </c>
      <c r="BT66" s="30">
        <f t="shared" si="19"/>
        <v>0.01</v>
      </c>
      <c r="BU66" s="30">
        <f t="shared" si="19"/>
        <v>0</v>
      </c>
      <c r="BV66" s="30">
        <f t="shared" si="19"/>
        <v>9.7100000000000009</v>
      </c>
      <c r="BW66" s="30">
        <f t="shared" si="19"/>
        <v>0.11000000000000001</v>
      </c>
      <c r="BX66" s="30">
        <f t="shared" si="19"/>
        <v>0.08</v>
      </c>
      <c r="BY66" s="30">
        <f t="shared" si="19"/>
        <v>0</v>
      </c>
      <c r="BZ66" s="30">
        <f t="shared" si="19"/>
        <v>0</v>
      </c>
      <c r="CA66" s="30">
        <f t="shared" si="19"/>
        <v>0</v>
      </c>
      <c r="CB66" s="30">
        <f t="shared" si="19"/>
        <v>1467.3799999999999</v>
      </c>
      <c r="CC66" s="30">
        <f t="shared" si="19"/>
        <v>0</v>
      </c>
      <c r="CD66" s="30">
        <f t="shared" si="19"/>
        <v>0</v>
      </c>
      <c r="CE66" s="30">
        <f t="shared" si="19"/>
        <v>356.11</v>
      </c>
      <c r="CF66" s="30">
        <f t="shared" si="19"/>
        <v>0</v>
      </c>
      <c r="CG66" s="30">
        <f t="shared" si="19"/>
        <v>170.76</v>
      </c>
      <c r="CH66" s="30">
        <f t="shared" si="19"/>
        <v>80.67</v>
      </c>
      <c r="CI66" s="30">
        <f t="shared" si="19"/>
        <v>125.72</v>
      </c>
      <c r="CJ66" s="30">
        <f t="shared" si="19"/>
        <v>9452.42</v>
      </c>
      <c r="CK66" s="30">
        <f t="shared" si="19"/>
        <v>4213.8</v>
      </c>
      <c r="CL66" s="30">
        <f t="shared" si="19"/>
        <v>6833.1200000000008</v>
      </c>
      <c r="CM66" s="30">
        <f t="shared" si="19"/>
        <v>265.81</v>
      </c>
      <c r="CN66" s="30">
        <f t="shared" si="19"/>
        <v>151.22</v>
      </c>
      <c r="CO66" s="30">
        <f t="shared" si="19"/>
        <v>208.87</v>
      </c>
      <c r="CP66" s="16">
        <v>30.68</v>
      </c>
      <c r="CQ66" s="16">
        <v>2.16</v>
      </c>
    </row>
    <row r="68" spans="1:95" x14ac:dyDescent="0.25">
      <c r="B68" s="37" t="s">
        <v>175</v>
      </c>
    </row>
    <row r="69" spans="1:95" x14ac:dyDescent="0.25">
      <c r="B69" s="18" t="s">
        <v>102</v>
      </c>
    </row>
    <row r="70" spans="1:95" s="26" customFormat="1" x14ac:dyDescent="0.25">
      <c r="A70" s="23" t="str">
        <f>"-"</f>
        <v>-</v>
      </c>
      <c r="B70" s="24" t="s">
        <v>103</v>
      </c>
      <c r="C70" s="25">
        <v>40</v>
      </c>
      <c r="D70" s="25">
        <v>3.08</v>
      </c>
      <c r="E70" s="25">
        <v>0</v>
      </c>
      <c r="F70" s="25">
        <v>1.2</v>
      </c>
      <c r="G70" s="25">
        <v>1.2</v>
      </c>
      <c r="H70" s="25">
        <v>21.32</v>
      </c>
      <c r="I70" s="25">
        <v>107.80799999999999</v>
      </c>
      <c r="J70" s="25">
        <v>0.2</v>
      </c>
      <c r="K70" s="25">
        <v>0</v>
      </c>
      <c r="L70" s="25">
        <v>0</v>
      </c>
      <c r="M70" s="25">
        <v>0</v>
      </c>
      <c r="N70" s="25">
        <v>1.32</v>
      </c>
      <c r="O70" s="25">
        <v>18.72</v>
      </c>
      <c r="P70" s="25">
        <v>1.28</v>
      </c>
      <c r="Q70" s="25">
        <v>0</v>
      </c>
      <c r="R70" s="25">
        <v>0</v>
      </c>
      <c r="S70" s="25">
        <v>0.12</v>
      </c>
      <c r="T70" s="25">
        <v>0.64</v>
      </c>
      <c r="U70" s="25">
        <v>171.6</v>
      </c>
      <c r="V70" s="25">
        <v>52.4</v>
      </c>
      <c r="W70" s="25">
        <v>8.8000000000000007</v>
      </c>
      <c r="X70" s="25">
        <v>13.2</v>
      </c>
      <c r="Y70" s="25">
        <v>34</v>
      </c>
      <c r="Z70" s="25">
        <v>0.8</v>
      </c>
      <c r="AA70" s="25">
        <v>0</v>
      </c>
      <c r="AB70" s="25">
        <v>0</v>
      </c>
      <c r="AC70" s="25">
        <v>0</v>
      </c>
      <c r="AD70" s="25">
        <v>0.68</v>
      </c>
      <c r="AE70" s="25">
        <v>0.06</v>
      </c>
      <c r="AF70" s="25">
        <v>0.02</v>
      </c>
      <c r="AG70" s="25">
        <v>0.64</v>
      </c>
      <c r="AH70" s="25">
        <v>1.2</v>
      </c>
      <c r="AI70" s="25">
        <v>0</v>
      </c>
      <c r="AJ70" s="26">
        <v>0</v>
      </c>
      <c r="AK70" s="26">
        <v>148.80000000000001</v>
      </c>
      <c r="AL70" s="26">
        <v>154.4</v>
      </c>
      <c r="AM70" s="26">
        <v>236.4</v>
      </c>
      <c r="AN70" s="26">
        <v>79.599999999999994</v>
      </c>
      <c r="AO70" s="26">
        <v>46.8</v>
      </c>
      <c r="AP70" s="26">
        <v>93.6</v>
      </c>
      <c r="AQ70" s="26">
        <v>35.200000000000003</v>
      </c>
      <c r="AR70" s="26">
        <v>168</v>
      </c>
      <c r="AS70" s="26">
        <v>104.4</v>
      </c>
      <c r="AT70" s="26">
        <v>145.19999999999999</v>
      </c>
      <c r="AU70" s="26">
        <v>120.4</v>
      </c>
      <c r="AV70" s="26">
        <v>64.400000000000006</v>
      </c>
      <c r="AW70" s="26">
        <v>112</v>
      </c>
      <c r="AX70" s="26">
        <v>930</v>
      </c>
      <c r="AY70" s="26">
        <v>0</v>
      </c>
      <c r="AZ70" s="26">
        <v>302.8</v>
      </c>
      <c r="BA70" s="26">
        <v>132.4</v>
      </c>
      <c r="BB70" s="26">
        <v>88.8</v>
      </c>
      <c r="BC70" s="26">
        <v>69.2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0.01</v>
      </c>
      <c r="BJ70" s="26">
        <v>0</v>
      </c>
      <c r="BK70" s="26">
        <v>0.13</v>
      </c>
      <c r="BL70" s="26">
        <v>0</v>
      </c>
      <c r="BM70" s="26">
        <v>0.06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0.47</v>
      </c>
      <c r="BT70" s="26">
        <v>0</v>
      </c>
      <c r="BU70" s="26">
        <v>0</v>
      </c>
      <c r="BV70" s="26">
        <v>0.35</v>
      </c>
      <c r="BW70" s="26">
        <v>0.01</v>
      </c>
      <c r="BX70" s="26">
        <v>0</v>
      </c>
      <c r="BY70" s="26">
        <v>0</v>
      </c>
      <c r="BZ70" s="26">
        <v>0</v>
      </c>
      <c r="CA70" s="26">
        <v>0</v>
      </c>
      <c r="CB70" s="26">
        <v>13.64</v>
      </c>
      <c r="CC70" s="27"/>
      <c r="CD70" s="27"/>
      <c r="CE70" s="26">
        <v>0</v>
      </c>
      <c r="CG70" s="26">
        <v>0</v>
      </c>
      <c r="CH70" s="26">
        <v>0</v>
      </c>
      <c r="CI70" s="26">
        <v>0</v>
      </c>
      <c r="CJ70" s="26">
        <v>665</v>
      </c>
      <c r="CK70" s="26">
        <v>256.2</v>
      </c>
      <c r="CL70" s="26">
        <v>460.6</v>
      </c>
      <c r="CM70" s="26">
        <v>5.32</v>
      </c>
      <c r="CN70" s="26">
        <v>5.32</v>
      </c>
      <c r="CO70" s="26">
        <v>5.32</v>
      </c>
      <c r="CP70" s="26">
        <v>0</v>
      </c>
      <c r="CQ70" s="26">
        <v>0</v>
      </c>
    </row>
    <row r="71" spans="1:95" s="26" customFormat="1" x14ac:dyDescent="0.25">
      <c r="A71" s="23" t="str">
        <f>"4/13"</f>
        <v>4/13</v>
      </c>
      <c r="B71" s="24" t="s">
        <v>136</v>
      </c>
      <c r="C71" s="25">
        <v>10</v>
      </c>
      <c r="D71" s="25">
        <v>2.63</v>
      </c>
      <c r="E71" s="25">
        <v>2.63</v>
      </c>
      <c r="F71" s="25">
        <v>2.66</v>
      </c>
      <c r="G71" s="25">
        <v>0</v>
      </c>
      <c r="H71" s="25">
        <v>0</v>
      </c>
      <c r="I71" s="25">
        <v>35.06</v>
      </c>
      <c r="J71" s="25">
        <v>1.53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0.2</v>
      </c>
      <c r="T71" s="25">
        <v>0.43</v>
      </c>
      <c r="U71" s="25">
        <v>110</v>
      </c>
      <c r="V71" s="25">
        <v>10</v>
      </c>
      <c r="W71" s="25">
        <v>100</v>
      </c>
      <c r="X71" s="25">
        <v>5.5</v>
      </c>
      <c r="Y71" s="25">
        <v>60</v>
      </c>
      <c r="Z71" s="25">
        <v>7.0000000000000007E-2</v>
      </c>
      <c r="AA71" s="25">
        <v>21</v>
      </c>
      <c r="AB71" s="25">
        <v>17</v>
      </c>
      <c r="AC71" s="25">
        <v>23.8</v>
      </c>
      <c r="AD71" s="25">
        <v>0.04</v>
      </c>
      <c r="AE71" s="25">
        <v>0</v>
      </c>
      <c r="AF71" s="25">
        <v>0.04</v>
      </c>
      <c r="AG71" s="25">
        <v>0.02</v>
      </c>
      <c r="AH71" s="25">
        <v>0.68</v>
      </c>
      <c r="AI71" s="25">
        <v>7.0000000000000007E-2</v>
      </c>
      <c r="AJ71" s="26">
        <v>0</v>
      </c>
      <c r="AK71" s="26">
        <v>157</v>
      </c>
      <c r="AL71" s="26">
        <v>117</v>
      </c>
      <c r="AM71" s="26">
        <v>230</v>
      </c>
      <c r="AN71" s="26">
        <v>158</v>
      </c>
      <c r="AO71" s="26">
        <v>56</v>
      </c>
      <c r="AP71" s="26">
        <v>95</v>
      </c>
      <c r="AQ71" s="26">
        <v>70</v>
      </c>
      <c r="AR71" s="26">
        <v>134</v>
      </c>
      <c r="AS71" s="26">
        <v>76</v>
      </c>
      <c r="AT71" s="26">
        <v>87</v>
      </c>
      <c r="AU71" s="26">
        <v>156</v>
      </c>
      <c r="AV71" s="26">
        <v>70</v>
      </c>
      <c r="AW71" s="26">
        <v>51</v>
      </c>
      <c r="AX71" s="26">
        <v>517</v>
      </c>
      <c r="AY71" s="26">
        <v>0</v>
      </c>
      <c r="AZ71" s="26">
        <v>273</v>
      </c>
      <c r="BA71" s="26">
        <v>129</v>
      </c>
      <c r="BB71" s="26">
        <v>139</v>
      </c>
      <c r="BC71" s="26">
        <v>21.5</v>
      </c>
      <c r="BD71" s="26">
        <v>0</v>
      </c>
      <c r="BE71" s="26">
        <v>0.01</v>
      </c>
      <c r="BF71" s="26">
        <v>0.04</v>
      </c>
      <c r="BG71" s="26">
        <v>0.11</v>
      </c>
      <c r="BH71" s="26">
        <v>0.13</v>
      </c>
      <c r="BI71" s="26">
        <v>0.33</v>
      </c>
      <c r="BJ71" s="26">
        <v>0.04</v>
      </c>
      <c r="BK71" s="26">
        <v>0.7</v>
      </c>
      <c r="BL71" s="26">
        <v>0.01</v>
      </c>
      <c r="BM71" s="26">
        <v>0.16</v>
      </c>
      <c r="BN71" s="26">
        <v>0.01</v>
      </c>
      <c r="BO71" s="26">
        <v>0</v>
      </c>
      <c r="BP71" s="26">
        <v>0</v>
      </c>
      <c r="BQ71" s="26">
        <v>0.05</v>
      </c>
      <c r="BR71" s="26">
        <v>7.0000000000000007E-2</v>
      </c>
      <c r="BS71" s="26">
        <v>0.52</v>
      </c>
      <c r="BT71" s="26">
        <v>0</v>
      </c>
      <c r="BU71" s="26">
        <v>0</v>
      </c>
      <c r="BV71" s="26">
        <v>7.0000000000000007E-2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4.08</v>
      </c>
      <c r="CC71" s="27"/>
      <c r="CD71" s="27"/>
      <c r="CE71" s="26">
        <v>23.83</v>
      </c>
      <c r="CG71" s="26">
        <v>0.5</v>
      </c>
      <c r="CH71" s="26">
        <v>0.5</v>
      </c>
      <c r="CI71" s="26">
        <v>0.5</v>
      </c>
      <c r="CJ71" s="26">
        <v>500</v>
      </c>
      <c r="CK71" s="26">
        <v>370</v>
      </c>
      <c r="CL71" s="26">
        <v>435</v>
      </c>
      <c r="CM71" s="26">
        <v>1.53</v>
      </c>
      <c r="CN71" s="26">
        <v>0.97</v>
      </c>
      <c r="CO71" s="26">
        <v>1.25</v>
      </c>
      <c r="CP71" s="26">
        <v>0</v>
      </c>
      <c r="CQ71" s="26">
        <v>0</v>
      </c>
    </row>
    <row r="72" spans="1:95" s="26" customFormat="1" x14ac:dyDescent="0.25">
      <c r="A72" s="23" t="str">
        <f>"27/10"</f>
        <v>27/10</v>
      </c>
      <c r="B72" s="24" t="s">
        <v>121</v>
      </c>
      <c r="C72" s="25">
        <v>180</v>
      </c>
      <c r="D72" s="25">
        <v>0.18</v>
      </c>
      <c r="E72" s="25">
        <v>0</v>
      </c>
      <c r="F72" s="25">
        <v>0.04</v>
      </c>
      <c r="G72" s="25">
        <v>0.04</v>
      </c>
      <c r="H72" s="25">
        <v>8.93</v>
      </c>
      <c r="I72" s="25">
        <v>34.881569999999996</v>
      </c>
      <c r="J72" s="25">
        <v>0</v>
      </c>
      <c r="K72" s="25">
        <v>0</v>
      </c>
      <c r="L72" s="25">
        <v>0</v>
      </c>
      <c r="M72" s="25">
        <v>0</v>
      </c>
      <c r="N72" s="25">
        <v>8.84</v>
      </c>
      <c r="O72" s="25">
        <v>0</v>
      </c>
      <c r="P72" s="25">
        <v>0.09</v>
      </c>
      <c r="Q72" s="25">
        <v>0</v>
      </c>
      <c r="R72" s="25">
        <v>0</v>
      </c>
      <c r="S72" s="25">
        <v>0</v>
      </c>
      <c r="T72" s="25">
        <v>0.06</v>
      </c>
      <c r="U72" s="25">
        <v>0.09</v>
      </c>
      <c r="V72" s="25">
        <v>0.27</v>
      </c>
      <c r="W72" s="25">
        <v>0.26</v>
      </c>
      <c r="X72" s="25">
        <v>0</v>
      </c>
      <c r="Y72" s="25">
        <v>0</v>
      </c>
      <c r="Z72" s="25">
        <v>0.03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180.09</v>
      </c>
      <c r="CC72" s="27"/>
      <c r="CD72" s="27"/>
      <c r="CE72" s="26">
        <v>0</v>
      </c>
      <c r="CG72" s="26">
        <v>3.14</v>
      </c>
      <c r="CH72" s="26">
        <v>3.14</v>
      </c>
      <c r="CI72" s="26">
        <v>3.14</v>
      </c>
      <c r="CJ72" s="26">
        <v>363.75</v>
      </c>
      <c r="CK72" s="26">
        <v>138</v>
      </c>
      <c r="CL72" s="26">
        <v>250.88</v>
      </c>
      <c r="CM72" s="26">
        <v>33.32</v>
      </c>
      <c r="CN72" s="26">
        <v>19.82</v>
      </c>
      <c r="CO72" s="26">
        <v>26.57</v>
      </c>
      <c r="CP72" s="26">
        <v>9</v>
      </c>
      <c r="CQ72" s="26">
        <v>0</v>
      </c>
    </row>
    <row r="73" spans="1:95" s="15" customFormat="1" ht="31.5" x14ac:dyDescent="0.25">
      <c r="A73" s="19" t="str">
        <f>"5/4"</f>
        <v>5/4</v>
      </c>
      <c r="B73" s="20" t="s">
        <v>137</v>
      </c>
      <c r="C73" s="21">
        <v>180</v>
      </c>
      <c r="D73" s="21">
        <v>4.78</v>
      </c>
      <c r="E73" s="21">
        <v>2.12</v>
      </c>
      <c r="F73" s="21">
        <v>4.13</v>
      </c>
      <c r="G73" s="21">
        <v>0.28999999999999998</v>
      </c>
      <c r="H73" s="21">
        <v>26.59</v>
      </c>
      <c r="I73" s="21">
        <v>161.26514279999998</v>
      </c>
      <c r="J73" s="21">
        <v>2.98</v>
      </c>
      <c r="K73" s="21">
        <v>0.08</v>
      </c>
      <c r="L73" s="21">
        <v>0</v>
      </c>
      <c r="M73" s="21">
        <v>0</v>
      </c>
      <c r="N73" s="21">
        <v>7.69</v>
      </c>
      <c r="O73" s="21">
        <v>17.95</v>
      </c>
      <c r="P73" s="21">
        <v>0.94</v>
      </c>
      <c r="Q73" s="21">
        <v>0</v>
      </c>
      <c r="R73" s="21">
        <v>0</v>
      </c>
      <c r="S73" s="21">
        <v>7.0000000000000007E-2</v>
      </c>
      <c r="T73" s="21">
        <v>1.1499999999999999</v>
      </c>
      <c r="U73" s="21">
        <v>211.64</v>
      </c>
      <c r="V73" s="21">
        <v>126.56</v>
      </c>
      <c r="W73" s="21">
        <v>83.44</v>
      </c>
      <c r="X73" s="21">
        <v>13.37</v>
      </c>
      <c r="Y73" s="21">
        <v>78.91</v>
      </c>
      <c r="Z73" s="21">
        <v>0.34</v>
      </c>
      <c r="AA73" s="21">
        <v>17.28</v>
      </c>
      <c r="AB73" s="21">
        <v>14.4</v>
      </c>
      <c r="AC73" s="21">
        <v>32.04</v>
      </c>
      <c r="AD73" s="21">
        <v>0.47</v>
      </c>
      <c r="AE73" s="21">
        <v>0.05</v>
      </c>
      <c r="AF73" s="21">
        <v>0.1</v>
      </c>
      <c r="AG73" s="21">
        <v>0.34</v>
      </c>
      <c r="AH73" s="21">
        <v>1.45</v>
      </c>
      <c r="AI73" s="21">
        <v>0.37</v>
      </c>
      <c r="AJ73" s="15">
        <v>0</v>
      </c>
      <c r="AK73" s="15">
        <v>134.07</v>
      </c>
      <c r="AL73" s="15">
        <v>123.21</v>
      </c>
      <c r="AM73" s="15">
        <v>221.86</v>
      </c>
      <c r="AN73" s="15">
        <v>70.56</v>
      </c>
      <c r="AO73" s="15">
        <v>42.54</v>
      </c>
      <c r="AP73" s="15">
        <v>86.87</v>
      </c>
      <c r="AQ73" s="15">
        <v>31.23</v>
      </c>
      <c r="AR73" s="15">
        <v>147.61000000000001</v>
      </c>
      <c r="AS73" s="15">
        <v>93.26</v>
      </c>
      <c r="AT73" s="15">
        <v>128.12</v>
      </c>
      <c r="AU73" s="15">
        <v>104.8</v>
      </c>
      <c r="AV73" s="15">
        <v>58.04</v>
      </c>
      <c r="AW73" s="15">
        <v>99.62</v>
      </c>
      <c r="AX73" s="15">
        <v>871.11</v>
      </c>
      <c r="AY73" s="15">
        <v>0</v>
      </c>
      <c r="AZ73" s="15">
        <v>283.17</v>
      </c>
      <c r="BA73" s="15">
        <v>145.31</v>
      </c>
      <c r="BB73" s="15">
        <v>74.52</v>
      </c>
      <c r="BC73" s="15">
        <v>59.9</v>
      </c>
      <c r="BD73" s="15">
        <v>0.09</v>
      </c>
      <c r="BE73" s="15">
        <v>0.04</v>
      </c>
      <c r="BF73" s="15">
        <v>0.02</v>
      </c>
      <c r="BG73" s="15">
        <v>0.05</v>
      </c>
      <c r="BH73" s="15">
        <v>0.05</v>
      </c>
      <c r="BI73" s="15">
        <v>0.25</v>
      </c>
      <c r="BJ73" s="15">
        <v>0</v>
      </c>
      <c r="BK73" s="15">
        <v>0.7</v>
      </c>
      <c r="BL73" s="15">
        <v>0</v>
      </c>
      <c r="BM73" s="15">
        <v>0.22</v>
      </c>
      <c r="BN73" s="15">
        <v>0</v>
      </c>
      <c r="BO73" s="15">
        <v>0</v>
      </c>
      <c r="BP73" s="15">
        <v>0</v>
      </c>
      <c r="BQ73" s="15">
        <v>0.05</v>
      </c>
      <c r="BR73" s="15">
        <v>7.0000000000000007E-2</v>
      </c>
      <c r="BS73" s="15">
        <v>0.56999999999999995</v>
      </c>
      <c r="BT73" s="15">
        <v>0</v>
      </c>
      <c r="BU73" s="15">
        <v>0</v>
      </c>
      <c r="BV73" s="15">
        <v>0.03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162.62</v>
      </c>
      <c r="CC73" s="22"/>
      <c r="CD73" s="22"/>
      <c r="CE73" s="15">
        <v>19.68</v>
      </c>
      <c r="CG73" s="15">
        <v>25.03</v>
      </c>
      <c r="CH73" s="15">
        <v>10.84</v>
      </c>
      <c r="CI73" s="15">
        <v>17.940000000000001</v>
      </c>
      <c r="CJ73" s="15">
        <v>1406.52</v>
      </c>
      <c r="CK73" s="15">
        <v>633.16999999999996</v>
      </c>
      <c r="CL73" s="15">
        <v>1019.85</v>
      </c>
      <c r="CM73" s="15">
        <v>32.82</v>
      </c>
      <c r="CN73" s="15">
        <v>17.149999999999999</v>
      </c>
      <c r="CO73" s="15">
        <v>24.99</v>
      </c>
      <c r="CP73" s="15">
        <v>4.5</v>
      </c>
      <c r="CQ73" s="15">
        <v>0.45</v>
      </c>
    </row>
    <row r="74" spans="1:95" s="16" customFormat="1" x14ac:dyDescent="0.25">
      <c r="A74" s="28"/>
      <c r="B74" s="29" t="s">
        <v>108</v>
      </c>
      <c r="C74" s="30">
        <f>SUM(C70:C73)</f>
        <v>410</v>
      </c>
      <c r="D74" s="30">
        <f t="shared" ref="D74:BO74" si="20">SUM(D70:D73)</f>
        <v>10.67</v>
      </c>
      <c r="E74" s="30">
        <f t="shared" si="20"/>
        <v>4.75</v>
      </c>
      <c r="F74" s="30">
        <f t="shared" si="20"/>
        <v>8.0300000000000011</v>
      </c>
      <c r="G74" s="30">
        <f t="shared" si="20"/>
        <v>1.53</v>
      </c>
      <c r="H74" s="30">
        <f t="shared" si="20"/>
        <v>56.84</v>
      </c>
      <c r="I74" s="30">
        <f t="shared" si="20"/>
        <v>339.01471279999998</v>
      </c>
      <c r="J74" s="30">
        <f t="shared" si="20"/>
        <v>4.71</v>
      </c>
      <c r="K74" s="30">
        <f t="shared" si="20"/>
        <v>0.08</v>
      </c>
      <c r="L74" s="30">
        <f t="shared" si="20"/>
        <v>0</v>
      </c>
      <c r="M74" s="30">
        <f t="shared" si="20"/>
        <v>0</v>
      </c>
      <c r="N74" s="30">
        <f t="shared" si="20"/>
        <v>17.850000000000001</v>
      </c>
      <c r="O74" s="30">
        <f t="shared" si="20"/>
        <v>36.67</v>
      </c>
      <c r="P74" s="30">
        <f t="shared" si="20"/>
        <v>2.31</v>
      </c>
      <c r="Q74" s="30">
        <f t="shared" si="20"/>
        <v>0</v>
      </c>
      <c r="R74" s="30">
        <f t="shared" si="20"/>
        <v>0</v>
      </c>
      <c r="S74" s="30">
        <f t="shared" si="20"/>
        <v>0.39</v>
      </c>
      <c r="T74" s="30">
        <f t="shared" si="20"/>
        <v>2.2800000000000002</v>
      </c>
      <c r="U74" s="30">
        <f t="shared" si="20"/>
        <v>493.33</v>
      </c>
      <c r="V74" s="30">
        <f t="shared" si="20"/>
        <v>189.23000000000002</v>
      </c>
      <c r="W74" s="30">
        <f t="shared" si="20"/>
        <v>192.5</v>
      </c>
      <c r="X74" s="30">
        <f t="shared" si="20"/>
        <v>32.07</v>
      </c>
      <c r="Y74" s="30">
        <f t="shared" si="20"/>
        <v>172.91</v>
      </c>
      <c r="Z74" s="30">
        <f t="shared" si="20"/>
        <v>1.2400000000000002</v>
      </c>
      <c r="AA74" s="30">
        <f t="shared" si="20"/>
        <v>38.28</v>
      </c>
      <c r="AB74" s="30">
        <f t="shared" si="20"/>
        <v>31.4</v>
      </c>
      <c r="AC74" s="30">
        <f t="shared" si="20"/>
        <v>55.84</v>
      </c>
      <c r="AD74" s="30">
        <f t="shared" si="20"/>
        <v>1.19</v>
      </c>
      <c r="AE74" s="30">
        <f t="shared" si="20"/>
        <v>0.11</v>
      </c>
      <c r="AF74" s="30">
        <f t="shared" si="20"/>
        <v>0.16</v>
      </c>
      <c r="AG74" s="30">
        <f t="shared" si="20"/>
        <v>1</v>
      </c>
      <c r="AH74" s="30">
        <f t="shared" si="20"/>
        <v>3.33</v>
      </c>
      <c r="AI74" s="30">
        <f t="shared" si="20"/>
        <v>0.44</v>
      </c>
      <c r="AJ74" s="30">
        <f t="shared" si="20"/>
        <v>0</v>
      </c>
      <c r="AK74" s="30">
        <f t="shared" si="20"/>
        <v>439.87</v>
      </c>
      <c r="AL74" s="30">
        <f t="shared" si="20"/>
        <v>394.60999999999996</v>
      </c>
      <c r="AM74" s="30">
        <f t="shared" si="20"/>
        <v>688.26</v>
      </c>
      <c r="AN74" s="30">
        <f t="shared" si="20"/>
        <v>308.15999999999997</v>
      </c>
      <c r="AO74" s="30">
        <f t="shared" si="20"/>
        <v>145.34</v>
      </c>
      <c r="AP74" s="30">
        <f t="shared" si="20"/>
        <v>275.47000000000003</v>
      </c>
      <c r="AQ74" s="30">
        <f t="shared" si="20"/>
        <v>136.43</v>
      </c>
      <c r="AR74" s="30">
        <f t="shared" si="20"/>
        <v>449.61</v>
      </c>
      <c r="AS74" s="30">
        <f t="shared" si="20"/>
        <v>273.66000000000003</v>
      </c>
      <c r="AT74" s="30">
        <f t="shared" si="20"/>
        <v>360.32</v>
      </c>
      <c r="AU74" s="30">
        <f t="shared" si="20"/>
        <v>381.2</v>
      </c>
      <c r="AV74" s="30">
        <f t="shared" si="20"/>
        <v>192.44</v>
      </c>
      <c r="AW74" s="30">
        <f t="shared" si="20"/>
        <v>262.62</v>
      </c>
      <c r="AX74" s="30">
        <f t="shared" si="20"/>
        <v>2318.11</v>
      </c>
      <c r="AY74" s="30">
        <f t="shared" si="20"/>
        <v>0</v>
      </c>
      <c r="AZ74" s="30">
        <f t="shared" si="20"/>
        <v>858.97</v>
      </c>
      <c r="BA74" s="30">
        <f t="shared" si="20"/>
        <v>406.71</v>
      </c>
      <c r="BB74" s="30">
        <f t="shared" si="20"/>
        <v>302.32</v>
      </c>
      <c r="BC74" s="30">
        <f t="shared" si="20"/>
        <v>150.6</v>
      </c>
      <c r="BD74" s="30">
        <f t="shared" si="20"/>
        <v>0.09</v>
      </c>
      <c r="BE74" s="30">
        <f t="shared" si="20"/>
        <v>0.05</v>
      </c>
      <c r="BF74" s="30">
        <f t="shared" si="20"/>
        <v>0.06</v>
      </c>
      <c r="BG74" s="30">
        <f t="shared" si="20"/>
        <v>0.16</v>
      </c>
      <c r="BH74" s="30">
        <f t="shared" si="20"/>
        <v>0.18</v>
      </c>
      <c r="BI74" s="30">
        <f t="shared" si="20"/>
        <v>0.59000000000000008</v>
      </c>
      <c r="BJ74" s="30">
        <f t="shared" si="20"/>
        <v>0.04</v>
      </c>
      <c r="BK74" s="30">
        <f t="shared" si="20"/>
        <v>1.5299999999999998</v>
      </c>
      <c r="BL74" s="30">
        <f t="shared" si="20"/>
        <v>0.01</v>
      </c>
      <c r="BM74" s="30">
        <f t="shared" si="20"/>
        <v>0.44</v>
      </c>
      <c r="BN74" s="30">
        <f t="shared" si="20"/>
        <v>0.01</v>
      </c>
      <c r="BO74" s="30">
        <f t="shared" si="20"/>
        <v>0</v>
      </c>
      <c r="BP74" s="30">
        <f t="shared" ref="BP74:CO74" si="21">SUM(BP70:BP73)</f>
        <v>0</v>
      </c>
      <c r="BQ74" s="30">
        <f t="shared" si="21"/>
        <v>0.1</v>
      </c>
      <c r="BR74" s="30">
        <f t="shared" si="21"/>
        <v>0.14000000000000001</v>
      </c>
      <c r="BS74" s="30">
        <f t="shared" si="21"/>
        <v>1.56</v>
      </c>
      <c r="BT74" s="30">
        <f t="shared" si="21"/>
        <v>0</v>
      </c>
      <c r="BU74" s="30">
        <f t="shared" si="21"/>
        <v>0</v>
      </c>
      <c r="BV74" s="30">
        <f t="shared" si="21"/>
        <v>0.44999999999999996</v>
      </c>
      <c r="BW74" s="30">
        <f t="shared" si="21"/>
        <v>0.01</v>
      </c>
      <c r="BX74" s="30">
        <f t="shared" si="21"/>
        <v>0</v>
      </c>
      <c r="BY74" s="30">
        <f t="shared" si="21"/>
        <v>0</v>
      </c>
      <c r="BZ74" s="30">
        <f t="shared" si="21"/>
        <v>0</v>
      </c>
      <c r="CA74" s="30">
        <f t="shared" si="21"/>
        <v>0</v>
      </c>
      <c r="CB74" s="30">
        <f t="shared" si="21"/>
        <v>360.43</v>
      </c>
      <c r="CC74" s="30">
        <f t="shared" si="21"/>
        <v>0</v>
      </c>
      <c r="CD74" s="30">
        <f t="shared" si="21"/>
        <v>0</v>
      </c>
      <c r="CE74" s="30">
        <f t="shared" si="21"/>
        <v>43.51</v>
      </c>
      <c r="CF74" s="30">
        <f t="shared" si="21"/>
        <v>0</v>
      </c>
      <c r="CG74" s="30">
        <f t="shared" si="21"/>
        <v>28.67</v>
      </c>
      <c r="CH74" s="30">
        <f t="shared" si="21"/>
        <v>14.48</v>
      </c>
      <c r="CI74" s="30">
        <f t="shared" si="21"/>
        <v>21.580000000000002</v>
      </c>
      <c r="CJ74" s="30">
        <f t="shared" si="21"/>
        <v>2935.27</v>
      </c>
      <c r="CK74" s="30">
        <f t="shared" si="21"/>
        <v>1397.37</v>
      </c>
      <c r="CL74" s="30">
        <f t="shared" si="21"/>
        <v>2166.33</v>
      </c>
      <c r="CM74" s="30">
        <f t="shared" si="21"/>
        <v>72.990000000000009</v>
      </c>
      <c r="CN74" s="30">
        <f t="shared" si="21"/>
        <v>43.26</v>
      </c>
      <c r="CO74" s="30">
        <f t="shared" si="21"/>
        <v>58.129999999999995</v>
      </c>
      <c r="CP74" s="16">
        <v>13.5</v>
      </c>
      <c r="CQ74" s="16">
        <v>0.45</v>
      </c>
    </row>
    <row r="75" spans="1:95" x14ac:dyDescent="0.25">
      <c r="B75" s="18" t="s">
        <v>109</v>
      </c>
    </row>
    <row r="76" spans="1:95" s="15" customFormat="1" x14ac:dyDescent="0.25">
      <c r="A76" s="19" t="str">
        <f>"1"</f>
        <v>1</v>
      </c>
      <c r="B76" s="20" t="s">
        <v>138</v>
      </c>
      <c r="C76" s="21">
        <v>100</v>
      </c>
      <c r="D76" s="21">
        <v>0.05</v>
      </c>
      <c r="E76" s="21">
        <v>0</v>
      </c>
      <c r="F76" s="21">
        <v>0</v>
      </c>
      <c r="G76" s="21">
        <v>0</v>
      </c>
      <c r="H76" s="21">
        <v>9.35</v>
      </c>
      <c r="I76" s="21">
        <v>38.514959999999995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9.35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95.11</v>
      </c>
      <c r="CC76" s="22"/>
      <c r="CD76" s="22"/>
      <c r="CE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</row>
    <row r="77" spans="1:95" s="16" customFormat="1" x14ac:dyDescent="0.25">
      <c r="A77" s="28"/>
      <c r="B77" s="29" t="s">
        <v>111</v>
      </c>
      <c r="C77" s="30">
        <f>SUM(C76)</f>
        <v>100</v>
      </c>
      <c r="D77" s="30">
        <f t="shared" ref="D77:BO77" si="22">SUM(D76)</f>
        <v>0.05</v>
      </c>
      <c r="E77" s="30">
        <f t="shared" si="22"/>
        <v>0</v>
      </c>
      <c r="F77" s="30">
        <f t="shared" si="22"/>
        <v>0</v>
      </c>
      <c r="G77" s="30">
        <f t="shared" si="22"/>
        <v>0</v>
      </c>
      <c r="H77" s="30">
        <f t="shared" si="22"/>
        <v>9.35</v>
      </c>
      <c r="I77" s="30">
        <f t="shared" si="22"/>
        <v>38.514959999999995</v>
      </c>
      <c r="J77" s="30">
        <f t="shared" si="22"/>
        <v>0</v>
      </c>
      <c r="K77" s="30">
        <f t="shared" si="22"/>
        <v>0</v>
      </c>
      <c r="L77" s="30">
        <f t="shared" si="22"/>
        <v>0</v>
      </c>
      <c r="M77" s="30">
        <f t="shared" si="22"/>
        <v>0</v>
      </c>
      <c r="N77" s="30">
        <f t="shared" si="22"/>
        <v>0</v>
      </c>
      <c r="O77" s="30">
        <f t="shared" si="22"/>
        <v>9.35</v>
      </c>
      <c r="P77" s="30">
        <f t="shared" si="22"/>
        <v>0</v>
      </c>
      <c r="Q77" s="30">
        <f t="shared" si="22"/>
        <v>0</v>
      </c>
      <c r="R77" s="30">
        <f t="shared" si="22"/>
        <v>0</v>
      </c>
      <c r="S77" s="30">
        <f t="shared" si="22"/>
        <v>0</v>
      </c>
      <c r="T77" s="30">
        <f t="shared" si="22"/>
        <v>0</v>
      </c>
      <c r="U77" s="30">
        <f t="shared" si="22"/>
        <v>0</v>
      </c>
      <c r="V77" s="30">
        <f t="shared" si="22"/>
        <v>0</v>
      </c>
      <c r="W77" s="30">
        <f t="shared" si="22"/>
        <v>0</v>
      </c>
      <c r="X77" s="30">
        <f t="shared" si="22"/>
        <v>0</v>
      </c>
      <c r="Y77" s="30">
        <f t="shared" si="22"/>
        <v>0</v>
      </c>
      <c r="Z77" s="30">
        <f t="shared" si="22"/>
        <v>0</v>
      </c>
      <c r="AA77" s="30">
        <f t="shared" si="22"/>
        <v>0</v>
      </c>
      <c r="AB77" s="30">
        <f t="shared" si="22"/>
        <v>0</v>
      </c>
      <c r="AC77" s="30">
        <f t="shared" si="22"/>
        <v>0</v>
      </c>
      <c r="AD77" s="30">
        <f t="shared" si="22"/>
        <v>0</v>
      </c>
      <c r="AE77" s="30">
        <f t="shared" si="22"/>
        <v>0</v>
      </c>
      <c r="AF77" s="30">
        <f t="shared" si="22"/>
        <v>0</v>
      </c>
      <c r="AG77" s="30">
        <f t="shared" si="22"/>
        <v>0</v>
      </c>
      <c r="AH77" s="30">
        <f t="shared" si="22"/>
        <v>0</v>
      </c>
      <c r="AI77" s="30">
        <f t="shared" si="22"/>
        <v>0</v>
      </c>
      <c r="AJ77" s="30">
        <f t="shared" si="22"/>
        <v>0</v>
      </c>
      <c r="AK77" s="30">
        <f t="shared" si="22"/>
        <v>0</v>
      </c>
      <c r="AL77" s="30">
        <f t="shared" si="22"/>
        <v>0</v>
      </c>
      <c r="AM77" s="30">
        <f t="shared" si="22"/>
        <v>0</v>
      </c>
      <c r="AN77" s="30">
        <f t="shared" si="22"/>
        <v>0</v>
      </c>
      <c r="AO77" s="30">
        <f t="shared" si="22"/>
        <v>0</v>
      </c>
      <c r="AP77" s="30">
        <f t="shared" si="22"/>
        <v>0</v>
      </c>
      <c r="AQ77" s="30">
        <f t="shared" si="22"/>
        <v>0</v>
      </c>
      <c r="AR77" s="30">
        <f t="shared" si="22"/>
        <v>0</v>
      </c>
      <c r="AS77" s="30">
        <f t="shared" si="22"/>
        <v>0</v>
      </c>
      <c r="AT77" s="30">
        <f t="shared" si="22"/>
        <v>0</v>
      </c>
      <c r="AU77" s="30">
        <f t="shared" si="22"/>
        <v>0</v>
      </c>
      <c r="AV77" s="30">
        <f t="shared" si="22"/>
        <v>0</v>
      </c>
      <c r="AW77" s="30">
        <f t="shared" si="22"/>
        <v>0</v>
      </c>
      <c r="AX77" s="30">
        <f t="shared" si="22"/>
        <v>0</v>
      </c>
      <c r="AY77" s="30">
        <f t="shared" si="22"/>
        <v>0</v>
      </c>
      <c r="AZ77" s="30">
        <f t="shared" si="22"/>
        <v>0</v>
      </c>
      <c r="BA77" s="30">
        <f t="shared" si="22"/>
        <v>0</v>
      </c>
      <c r="BB77" s="30">
        <f t="shared" si="22"/>
        <v>0</v>
      </c>
      <c r="BC77" s="30">
        <f t="shared" si="22"/>
        <v>0</v>
      </c>
      <c r="BD77" s="30">
        <f t="shared" si="22"/>
        <v>0</v>
      </c>
      <c r="BE77" s="30">
        <f t="shared" si="22"/>
        <v>0</v>
      </c>
      <c r="BF77" s="30">
        <f t="shared" si="22"/>
        <v>0</v>
      </c>
      <c r="BG77" s="30">
        <f t="shared" si="22"/>
        <v>0</v>
      </c>
      <c r="BH77" s="30">
        <f t="shared" si="22"/>
        <v>0</v>
      </c>
      <c r="BI77" s="30">
        <f t="shared" si="22"/>
        <v>0</v>
      </c>
      <c r="BJ77" s="30">
        <f t="shared" si="22"/>
        <v>0</v>
      </c>
      <c r="BK77" s="30">
        <f t="shared" si="22"/>
        <v>0</v>
      </c>
      <c r="BL77" s="30">
        <f t="shared" si="22"/>
        <v>0</v>
      </c>
      <c r="BM77" s="30">
        <f t="shared" si="22"/>
        <v>0</v>
      </c>
      <c r="BN77" s="30">
        <f t="shared" si="22"/>
        <v>0</v>
      </c>
      <c r="BO77" s="30">
        <f t="shared" si="22"/>
        <v>0</v>
      </c>
      <c r="BP77" s="30">
        <f t="shared" ref="BP77:CO77" si="23">SUM(BP76)</f>
        <v>0</v>
      </c>
      <c r="BQ77" s="30">
        <f t="shared" si="23"/>
        <v>0</v>
      </c>
      <c r="BR77" s="30">
        <f t="shared" si="23"/>
        <v>0</v>
      </c>
      <c r="BS77" s="30">
        <f t="shared" si="23"/>
        <v>0</v>
      </c>
      <c r="BT77" s="30">
        <f t="shared" si="23"/>
        <v>0</v>
      </c>
      <c r="BU77" s="30">
        <f t="shared" si="23"/>
        <v>0</v>
      </c>
      <c r="BV77" s="30">
        <f t="shared" si="23"/>
        <v>0</v>
      </c>
      <c r="BW77" s="30">
        <f t="shared" si="23"/>
        <v>0</v>
      </c>
      <c r="BX77" s="30">
        <f t="shared" si="23"/>
        <v>0</v>
      </c>
      <c r="BY77" s="30">
        <f t="shared" si="23"/>
        <v>0</v>
      </c>
      <c r="BZ77" s="30">
        <f t="shared" si="23"/>
        <v>0</v>
      </c>
      <c r="CA77" s="30">
        <f t="shared" si="23"/>
        <v>0</v>
      </c>
      <c r="CB77" s="30">
        <f t="shared" si="23"/>
        <v>95.11</v>
      </c>
      <c r="CC77" s="30">
        <f t="shared" si="23"/>
        <v>0</v>
      </c>
      <c r="CD77" s="30">
        <f t="shared" si="23"/>
        <v>0</v>
      </c>
      <c r="CE77" s="30">
        <f t="shared" si="23"/>
        <v>0</v>
      </c>
      <c r="CF77" s="30">
        <f t="shared" si="23"/>
        <v>0</v>
      </c>
      <c r="CG77" s="30">
        <f t="shared" si="23"/>
        <v>0</v>
      </c>
      <c r="CH77" s="30">
        <f t="shared" si="23"/>
        <v>0</v>
      </c>
      <c r="CI77" s="30">
        <f t="shared" si="23"/>
        <v>0</v>
      </c>
      <c r="CJ77" s="30">
        <f t="shared" si="23"/>
        <v>0</v>
      </c>
      <c r="CK77" s="30">
        <f t="shared" si="23"/>
        <v>0</v>
      </c>
      <c r="CL77" s="30">
        <f t="shared" si="23"/>
        <v>0</v>
      </c>
      <c r="CM77" s="30">
        <f t="shared" si="23"/>
        <v>0</v>
      </c>
      <c r="CN77" s="30">
        <f t="shared" si="23"/>
        <v>0</v>
      </c>
      <c r="CO77" s="30">
        <f t="shared" si="23"/>
        <v>0</v>
      </c>
      <c r="CP77" s="16">
        <v>0</v>
      </c>
      <c r="CQ77" s="16">
        <v>0</v>
      </c>
    </row>
    <row r="78" spans="1:95" x14ac:dyDescent="0.25">
      <c r="B78" s="18" t="s">
        <v>112</v>
      </c>
    </row>
    <row r="79" spans="1:95" s="26" customFormat="1" x14ac:dyDescent="0.25">
      <c r="A79" s="23" t="str">
        <f>"-"</f>
        <v>-</v>
      </c>
      <c r="B79" s="24" t="s">
        <v>113</v>
      </c>
      <c r="C79" s="25">
        <v>20</v>
      </c>
      <c r="D79" s="25">
        <v>1.32</v>
      </c>
      <c r="E79" s="25">
        <v>0</v>
      </c>
      <c r="F79" s="25">
        <v>0.13</v>
      </c>
      <c r="G79" s="25">
        <v>0.13</v>
      </c>
      <c r="H79" s="25">
        <v>9.3800000000000008</v>
      </c>
      <c r="I79" s="25">
        <v>44.780199999999994</v>
      </c>
      <c r="J79" s="25">
        <v>0</v>
      </c>
      <c r="K79" s="25">
        <v>0</v>
      </c>
      <c r="L79" s="25">
        <v>0</v>
      </c>
      <c r="M79" s="25">
        <v>0</v>
      </c>
      <c r="N79" s="25">
        <v>0.22</v>
      </c>
      <c r="O79" s="25">
        <v>9.1199999999999992</v>
      </c>
      <c r="P79" s="25">
        <v>0.04</v>
      </c>
      <c r="Q79" s="25">
        <v>0</v>
      </c>
      <c r="R79" s="25">
        <v>0</v>
      </c>
      <c r="S79" s="25">
        <v>0</v>
      </c>
      <c r="T79" s="25">
        <v>0.36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6">
        <v>0</v>
      </c>
      <c r="AK79" s="26">
        <v>63.86</v>
      </c>
      <c r="AL79" s="26">
        <v>66.47</v>
      </c>
      <c r="AM79" s="26">
        <v>101.79</v>
      </c>
      <c r="AN79" s="26">
        <v>33.76</v>
      </c>
      <c r="AO79" s="26">
        <v>20.010000000000002</v>
      </c>
      <c r="AP79" s="26">
        <v>40.020000000000003</v>
      </c>
      <c r="AQ79" s="26">
        <v>15.14</v>
      </c>
      <c r="AR79" s="26">
        <v>72.38</v>
      </c>
      <c r="AS79" s="26">
        <v>44.89</v>
      </c>
      <c r="AT79" s="26">
        <v>62.64</v>
      </c>
      <c r="AU79" s="26">
        <v>51.68</v>
      </c>
      <c r="AV79" s="26">
        <v>27.14</v>
      </c>
      <c r="AW79" s="26">
        <v>48.02</v>
      </c>
      <c r="AX79" s="26">
        <v>401.59</v>
      </c>
      <c r="AY79" s="26">
        <v>0</v>
      </c>
      <c r="AZ79" s="26">
        <v>130.85</v>
      </c>
      <c r="BA79" s="26">
        <v>56.9</v>
      </c>
      <c r="BB79" s="26">
        <v>37.76</v>
      </c>
      <c r="BC79" s="26">
        <v>29.93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0.02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0.01</v>
      </c>
      <c r="BT79" s="26">
        <v>0</v>
      </c>
      <c r="BU79" s="26">
        <v>0</v>
      </c>
      <c r="BV79" s="26">
        <v>0.06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7.82</v>
      </c>
      <c r="CC79" s="27"/>
      <c r="CD79" s="27"/>
      <c r="CE79" s="26">
        <v>0</v>
      </c>
      <c r="CG79" s="26">
        <v>0</v>
      </c>
      <c r="CH79" s="26">
        <v>0</v>
      </c>
      <c r="CI79" s="26">
        <v>0</v>
      </c>
      <c r="CJ79" s="26">
        <v>380</v>
      </c>
      <c r="CK79" s="26">
        <v>146.4</v>
      </c>
      <c r="CL79" s="26">
        <v>263.2</v>
      </c>
      <c r="CM79" s="26">
        <v>3.04</v>
      </c>
      <c r="CN79" s="26">
        <v>3.04</v>
      </c>
      <c r="CO79" s="26">
        <v>3.04</v>
      </c>
      <c r="CP79" s="26">
        <v>0</v>
      </c>
      <c r="CQ79" s="26">
        <v>0</v>
      </c>
    </row>
    <row r="80" spans="1:95" s="26" customFormat="1" x14ac:dyDescent="0.25">
      <c r="A80" s="23" t="str">
        <f>"-"</f>
        <v>-</v>
      </c>
      <c r="B80" s="24" t="s">
        <v>114</v>
      </c>
      <c r="C80" s="25">
        <v>20</v>
      </c>
      <c r="D80" s="25">
        <v>1.32</v>
      </c>
      <c r="E80" s="25">
        <v>0</v>
      </c>
      <c r="F80" s="25">
        <v>0.24</v>
      </c>
      <c r="G80" s="25">
        <v>0.24</v>
      </c>
      <c r="H80" s="25">
        <v>8.34</v>
      </c>
      <c r="I80" s="25">
        <v>38.676000000000002</v>
      </c>
      <c r="J80" s="25">
        <v>0.04</v>
      </c>
      <c r="K80" s="25">
        <v>0</v>
      </c>
      <c r="L80" s="25">
        <v>0</v>
      </c>
      <c r="M80" s="25">
        <v>0</v>
      </c>
      <c r="N80" s="25">
        <v>0.24</v>
      </c>
      <c r="O80" s="25">
        <v>6.44</v>
      </c>
      <c r="P80" s="25">
        <v>1.66</v>
      </c>
      <c r="Q80" s="25">
        <v>0</v>
      </c>
      <c r="R80" s="25">
        <v>0</v>
      </c>
      <c r="S80" s="25">
        <v>0.2</v>
      </c>
      <c r="T80" s="25">
        <v>0.5</v>
      </c>
      <c r="U80" s="25">
        <v>122</v>
      </c>
      <c r="V80" s="25">
        <v>49</v>
      </c>
      <c r="W80" s="25">
        <v>7</v>
      </c>
      <c r="X80" s="25">
        <v>9.4</v>
      </c>
      <c r="Y80" s="25">
        <v>31.6</v>
      </c>
      <c r="Z80" s="25">
        <v>0.78</v>
      </c>
      <c r="AA80" s="25">
        <v>0</v>
      </c>
      <c r="AB80" s="25">
        <v>1</v>
      </c>
      <c r="AC80" s="25">
        <v>0.2</v>
      </c>
      <c r="AD80" s="25">
        <v>0.28000000000000003</v>
      </c>
      <c r="AE80" s="25">
        <v>0.04</v>
      </c>
      <c r="AF80" s="25">
        <v>0.02</v>
      </c>
      <c r="AG80" s="25">
        <v>0.14000000000000001</v>
      </c>
      <c r="AH80" s="25">
        <v>0.4</v>
      </c>
      <c r="AI80" s="25">
        <v>0</v>
      </c>
      <c r="AJ80" s="26">
        <v>0</v>
      </c>
      <c r="AK80" s="26">
        <v>64.400000000000006</v>
      </c>
      <c r="AL80" s="26">
        <v>49.6</v>
      </c>
      <c r="AM80" s="26">
        <v>85.4</v>
      </c>
      <c r="AN80" s="26">
        <v>44.6</v>
      </c>
      <c r="AO80" s="26">
        <v>18.600000000000001</v>
      </c>
      <c r="AP80" s="26">
        <v>39.6</v>
      </c>
      <c r="AQ80" s="26">
        <v>16</v>
      </c>
      <c r="AR80" s="26">
        <v>74.2</v>
      </c>
      <c r="AS80" s="26">
        <v>59.4</v>
      </c>
      <c r="AT80" s="26">
        <v>58.2</v>
      </c>
      <c r="AU80" s="26">
        <v>92.8</v>
      </c>
      <c r="AV80" s="26">
        <v>24.8</v>
      </c>
      <c r="AW80" s="26">
        <v>62</v>
      </c>
      <c r="AX80" s="26">
        <v>311.8</v>
      </c>
      <c r="AY80" s="26">
        <v>0</v>
      </c>
      <c r="AZ80" s="26">
        <v>105.2</v>
      </c>
      <c r="BA80" s="26">
        <v>58.2</v>
      </c>
      <c r="BB80" s="26">
        <v>36</v>
      </c>
      <c r="BC80" s="26">
        <v>26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0.03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0.02</v>
      </c>
      <c r="BT80" s="26">
        <v>0</v>
      </c>
      <c r="BU80" s="26">
        <v>0</v>
      </c>
      <c r="BV80" s="26">
        <v>0.1</v>
      </c>
      <c r="BW80" s="26">
        <v>0.02</v>
      </c>
      <c r="BX80" s="26">
        <v>0</v>
      </c>
      <c r="BY80" s="26">
        <v>0</v>
      </c>
      <c r="BZ80" s="26">
        <v>0</v>
      </c>
      <c r="CA80" s="26">
        <v>0</v>
      </c>
      <c r="CB80" s="26">
        <v>9.4</v>
      </c>
      <c r="CC80" s="27"/>
      <c r="CD80" s="27"/>
      <c r="CE80" s="26">
        <v>0.17</v>
      </c>
      <c r="CG80" s="26">
        <v>1</v>
      </c>
      <c r="CH80" s="26">
        <v>1</v>
      </c>
      <c r="CI80" s="26">
        <v>1</v>
      </c>
      <c r="CJ80" s="26">
        <v>190</v>
      </c>
      <c r="CK80" s="26">
        <v>73.2</v>
      </c>
      <c r="CL80" s="26">
        <v>131.6</v>
      </c>
      <c r="CM80" s="26">
        <v>1.9</v>
      </c>
      <c r="CN80" s="26">
        <v>1.58</v>
      </c>
      <c r="CO80" s="26">
        <v>1.74</v>
      </c>
      <c r="CP80" s="26">
        <v>0</v>
      </c>
      <c r="CQ80" s="26">
        <v>0</v>
      </c>
    </row>
    <row r="81" spans="1:95" s="26" customFormat="1" x14ac:dyDescent="0.25">
      <c r="A81" s="23" t="str">
        <f>"6/10"</f>
        <v>6/10</v>
      </c>
      <c r="B81" s="24" t="s">
        <v>130</v>
      </c>
      <c r="C81" s="25">
        <v>180</v>
      </c>
      <c r="D81" s="25">
        <v>0.92</v>
      </c>
      <c r="E81" s="25">
        <v>0</v>
      </c>
      <c r="F81" s="25">
        <v>0.05</v>
      </c>
      <c r="G81" s="25">
        <v>0.05</v>
      </c>
      <c r="H81" s="25">
        <v>20.86</v>
      </c>
      <c r="I81" s="25">
        <v>78.839027999999999</v>
      </c>
      <c r="J81" s="25">
        <v>0.02</v>
      </c>
      <c r="K81" s="25">
        <v>0</v>
      </c>
      <c r="L81" s="25">
        <v>0</v>
      </c>
      <c r="M81" s="25">
        <v>0</v>
      </c>
      <c r="N81" s="25">
        <v>17.27</v>
      </c>
      <c r="O81" s="25">
        <v>0.51</v>
      </c>
      <c r="P81" s="25">
        <v>3.08</v>
      </c>
      <c r="Q81" s="25">
        <v>0</v>
      </c>
      <c r="R81" s="25">
        <v>0</v>
      </c>
      <c r="S81" s="25">
        <v>0.27</v>
      </c>
      <c r="T81" s="25">
        <v>0.73</v>
      </c>
      <c r="U81" s="25">
        <v>3.12</v>
      </c>
      <c r="V81" s="25">
        <v>306.24</v>
      </c>
      <c r="W81" s="25">
        <v>28.2</v>
      </c>
      <c r="X81" s="25">
        <v>17.96</v>
      </c>
      <c r="Y81" s="25">
        <v>24.44</v>
      </c>
      <c r="Z81" s="25">
        <v>0.57999999999999996</v>
      </c>
      <c r="AA81" s="25">
        <v>0</v>
      </c>
      <c r="AB81" s="25">
        <v>567</v>
      </c>
      <c r="AC81" s="25">
        <v>104.94</v>
      </c>
      <c r="AD81" s="25">
        <v>0.99</v>
      </c>
      <c r="AE81" s="25">
        <v>0.02</v>
      </c>
      <c r="AF81" s="25">
        <v>0.03</v>
      </c>
      <c r="AG81" s="25">
        <v>0.46</v>
      </c>
      <c r="AH81" s="25">
        <v>0.7</v>
      </c>
      <c r="AI81" s="25">
        <v>0.28999999999999998</v>
      </c>
      <c r="AJ81" s="26">
        <v>0</v>
      </c>
      <c r="AK81" s="26">
        <v>0.01</v>
      </c>
      <c r="AL81" s="26">
        <v>0.01</v>
      </c>
      <c r="AM81" s="26">
        <v>0.01</v>
      </c>
      <c r="AN81" s="26">
        <v>0.02</v>
      </c>
      <c r="AO81" s="26">
        <v>0</v>
      </c>
      <c r="AP81" s="26">
        <v>0.01</v>
      </c>
      <c r="AQ81" s="26">
        <v>0</v>
      </c>
      <c r="AR81" s="26">
        <v>0.01</v>
      </c>
      <c r="AS81" s="26">
        <v>0.01</v>
      </c>
      <c r="AT81" s="26">
        <v>0.01</v>
      </c>
      <c r="AU81" s="26">
        <v>0.05</v>
      </c>
      <c r="AV81" s="26">
        <v>0</v>
      </c>
      <c r="AW81" s="26">
        <v>0.01</v>
      </c>
      <c r="AX81" s="26">
        <v>0.02</v>
      </c>
      <c r="AY81" s="26">
        <v>0</v>
      </c>
      <c r="AZ81" s="26">
        <v>0.01</v>
      </c>
      <c r="BA81" s="26">
        <v>0.01</v>
      </c>
      <c r="BB81" s="26">
        <v>0.01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0.01</v>
      </c>
      <c r="BT81" s="26">
        <v>0</v>
      </c>
      <c r="BU81" s="26">
        <v>0</v>
      </c>
      <c r="BV81" s="26">
        <v>0.01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192.61</v>
      </c>
      <c r="CC81" s="27"/>
      <c r="CD81" s="27"/>
      <c r="CE81" s="26">
        <v>94.5</v>
      </c>
      <c r="CG81" s="26">
        <v>3.95</v>
      </c>
      <c r="CH81" s="26">
        <v>3.95</v>
      </c>
      <c r="CI81" s="26">
        <v>3.95</v>
      </c>
      <c r="CJ81" s="26">
        <v>454.5</v>
      </c>
      <c r="CK81" s="26">
        <v>172.98</v>
      </c>
      <c r="CL81" s="26">
        <v>313.74</v>
      </c>
      <c r="CM81" s="26">
        <v>41.94</v>
      </c>
      <c r="CN81" s="26">
        <v>24.93</v>
      </c>
      <c r="CO81" s="26">
        <v>33.44</v>
      </c>
      <c r="CP81" s="26">
        <v>9</v>
      </c>
      <c r="CQ81" s="26">
        <v>0</v>
      </c>
    </row>
    <row r="82" spans="1:95" s="26" customFormat="1" ht="31.5" x14ac:dyDescent="0.25">
      <c r="A82" s="23" t="str">
        <f>"11/2"</f>
        <v>11/2</v>
      </c>
      <c r="B82" s="24" t="s">
        <v>139</v>
      </c>
      <c r="C82" s="25">
        <v>180</v>
      </c>
      <c r="D82" s="25">
        <v>1.55</v>
      </c>
      <c r="E82" s="25">
        <v>5.86</v>
      </c>
      <c r="F82" s="25">
        <v>3.41</v>
      </c>
      <c r="G82" s="25">
        <v>3.88</v>
      </c>
      <c r="H82" s="25">
        <v>12.36</v>
      </c>
      <c r="I82" s="25">
        <v>85.052559599999995</v>
      </c>
      <c r="J82" s="25">
        <v>0.51</v>
      </c>
      <c r="K82" s="25">
        <v>2.34</v>
      </c>
      <c r="L82" s="25">
        <v>0</v>
      </c>
      <c r="M82" s="25">
        <v>0</v>
      </c>
      <c r="N82" s="25">
        <v>1.53</v>
      </c>
      <c r="O82" s="25">
        <v>9.5500000000000007</v>
      </c>
      <c r="P82" s="25">
        <v>1.28</v>
      </c>
      <c r="Q82" s="25">
        <v>0</v>
      </c>
      <c r="R82" s="25">
        <v>0</v>
      </c>
      <c r="S82" s="25">
        <v>0.21</v>
      </c>
      <c r="T82" s="25">
        <v>1.51</v>
      </c>
      <c r="U82" s="25">
        <v>264.06</v>
      </c>
      <c r="V82" s="25">
        <v>307.01</v>
      </c>
      <c r="W82" s="25">
        <v>12</v>
      </c>
      <c r="X82" s="25">
        <v>16.260000000000002</v>
      </c>
      <c r="Y82" s="25">
        <v>45.18</v>
      </c>
      <c r="Z82" s="25">
        <v>0.61</v>
      </c>
      <c r="AA82" s="25">
        <v>0</v>
      </c>
      <c r="AB82" s="25">
        <v>702.43</v>
      </c>
      <c r="AC82" s="25">
        <v>146.16</v>
      </c>
      <c r="AD82" s="25">
        <v>1.72</v>
      </c>
      <c r="AE82" s="25">
        <v>0.06</v>
      </c>
      <c r="AF82" s="25">
        <v>0.04</v>
      </c>
      <c r="AG82" s="25">
        <v>0.69</v>
      </c>
      <c r="AH82" s="25">
        <v>1.22</v>
      </c>
      <c r="AI82" s="25">
        <v>4.82</v>
      </c>
      <c r="AJ82" s="26">
        <v>0</v>
      </c>
      <c r="AK82" s="26">
        <v>30.86</v>
      </c>
      <c r="AL82" s="26">
        <v>35.97</v>
      </c>
      <c r="AM82" s="26">
        <v>47.99</v>
      </c>
      <c r="AN82" s="26">
        <v>45.82</v>
      </c>
      <c r="AO82" s="26">
        <v>10.36</v>
      </c>
      <c r="AP82" s="26">
        <v>31.71</v>
      </c>
      <c r="AQ82" s="26">
        <v>14.59</v>
      </c>
      <c r="AR82" s="26">
        <v>40.200000000000003</v>
      </c>
      <c r="AS82" s="26">
        <v>43.52</v>
      </c>
      <c r="AT82" s="26">
        <v>93.47</v>
      </c>
      <c r="AU82" s="26">
        <v>64.64</v>
      </c>
      <c r="AV82" s="26">
        <v>13.14</v>
      </c>
      <c r="AW82" s="26">
        <v>32.590000000000003</v>
      </c>
      <c r="AX82" s="26">
        <v>235.97</v>
      </c>
      <c r="AY82" s="26">
        <v>0</v>
      </c>
      <c r="AZ82" s="26">
        <v>49.75</v>
      </c>
      <c r="BA82" s="26">
        <v>29.81</v>
      </c>
      <c r="BB82" s="26">
        <v>23.89</v>
      </c>
      <c r="BC82" s="26">
        <v>13.16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0.24</v>
      </c>
      <c r="BL82" s="26">
        <v>0</v>
      </c>
      <c r="BM82" s="26">
        <v>0.14000000000000001</v>
      </c>
      <c r="BN82" s="26">
        <v>0.01</v>
      </c>
      <c r="BO82" s="26">
        <v>0.02</v>
      </c>
      <c r="BP82" s="26">
        <v>0</v>
      </c>
      <c r="BQ82" s="26">
        <v>0</v>
      </c>
      <c r="BR82" s="26">
        <v>0</v>
      </c>
      <c r="BS82" s="26">
        <v>0.83</v>
      </c>
      <c r="BT82" s="26">
        <v>0</v>
      </c>
      <c r="BU82" s="26">
        <v>0</v>
      </c>
      <c r="BV82" s="26">
        <v>2.1800000000000002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197.32</v>
      </c>
      <c r="CC82" s="27"/>
      <c r="CD82" s="27"/>
      <c r="CE82" s="26">
        <v>117.07</v>
      </c>
      <c r="CG82" s="26">
        <v>21.17</v>
      </c>
      <c r="CH82" s="26">
        <v>13.5</v>
      </c>
      <c r="CI82" s="26">
        <v>17.329999999999998</v>
      </c>
      <c r="CJ82" s="26">
        <v>786.36</v>
      </c>
      <c r="CK82" s="26">
        <v>417.25</v>
      </c>
      <c r="CL82" s="26">
        <v>601.79999999999995</v>
      </c>
      <c r="CM82" s="26">
        <v>40.53</v>
      </c>
      <c r="CN82" s="26">
        <v>19.87</v>
      </c>
      <c r="CO82" s="26">
        <v>30.2</v>
      </c>
      <c r="CP82" s="26">
        <v>0</v>
      </c>
      <c r="CQ82" s="26">
        <v>0.36</v>
      </c>
    </row>
    <row r="83" spans="1:95" s="26" customFormat="1" x14ac:dyDescent="0.25">
      <c r="A83" s="23" t="str">
        <f>"39/3"</f>
        <v>39/3</v>
      </c>
      <c r="B83" s="24" t="s">
        <v>140</v>
      </c>
      <c r="C83" s="25">
        <v>150</v>
      </c>
      <c r="D83" s="25">
        <v>6.58</v>
      </c>
      <c r="E83" s="25">
        <v>0</v>
      </c>
      <c r="F83" s="25">
        <v>1.72</v>
      </c>
      <c r="G83" s="25">
        <v>1.72</v>
      </c>
      <c r="H83" s="25">
        <v>34.47</v>
      </c>
      <c r="I83" s="25">
        <v>170.91364949999999</v>
      </c>
      <c r="J83" s="25">
        <v>0.32</v>
      </c>
      <c r="K83" s="25">
        <v>0</v>
      </c>
      <c r="L83" s="25">
        <v>0</v>
      </c>
      <c r="M83" s="25">
        <v>0</v>
      </c>
      <c r="N83" s="25">
        <v>0.73</v>
      </c>
      <c r="O83" s="25">
        <v>28.03</v>
      </c>
      <c r="P83" s="25">
        <v>5.72</v>
      </c>
      <c r="Q83" s="25">
        <v>0</v>
      </c>
      <c r="R83" s="25">
        <v>0</v>
      </c>
      <c r="S83" s="25">
        <v>0</v>
      </c>
      <c r="T83" s="25">
        <v>1.28</v>
      </c>
      <c r="U83" s="25">
        <v>145.29</v>
      </c>
      <c r="V83" s="25">
        <v>200.36</v>
      </c>
      <c r="W83" s="25">
        <v>11.67</v>
      </c>
      <c r="X83" s="25">
        <v>101.25</v>
      </c>
      <c r="Y83" s="25">
        <v>147.84</v>
      </c>
      <c r="Z83" s="25">
        <v>3.47</v>
      </c>
      <c r="AA83" s="25">
        <v>0</v>
      </c>
      <c r="AB83" s="25">
        <v>4.79</v>
      </c>
      <c r="AC83" s="25">
        <v>1.07</v>
      </c>
      <c r="AD83" s="25">
        <v>0.43</v>
      </c>
      <c r="AE83" s="25">
        <v>0.19</v>
      </c>
      <c r="AF83" s="25">
        <v>0.1</v>
      </c>
      <c r="AG83" s="25">
        <v>1.9</v>
      </c>
      <c r="AH83" s="25">
        <v>3.83</v>
      </c>
      <c r="AI83" s="25">
        <v>0</v>
      </c>
      <c r="AJ83" s="26">
        <v>0</v>
      </c>
      <c r="AK83" s="26">
        <v>307.89</v>
      </c>
      <c r="AL83" s="26">
        <v>240.05</v>
      </c>
      <c r="AM83" s="26">
        <v>388.78</v>
      </c>
      <c r="AN83" s="26">
        <v>276.58</v>
      </c>
      <c r="AO83" s="26">
        <v>166.99</v>
      </c>
      <c r="AP83" s="26">
        <v>208.74</v>
      </c>
      <c r="AQ83" s="26">
        <v>93.93</v>
      </c>
      <c r="AR83" s="26">
        <v>308.94</v>
      </c>
      <c r="AS83" s="26">
        <v>302.67</v>
      </c>
      <c r="AT83" s="26">
        <v>584.47</v>
      </c>
      <c r="AU83" s="26">
        <v>575.08000000000004</v>
      </c>
      <c r="AV83" s="26">
        <v>156.56</v>
      </c>
      <c r="AW83" s="26">
        <v>375.73</v>
      </c>
      <c r="AX83" s="26">
        <v>1179.3800000000001</v>
      </c>
      <c r="AY83" s="26">
        <v>0</v>
      </c>
      <c r="AZ83" s="26">
        <v>260.93</v>
      </c>
      <c r="BA83" s="26">
        <v>316.24</v>
      </c>
      <c r="BB83" s="26">
        <v>224.4</v>
      </c>
      <c r="BC83" s="26">
        <v>172.21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0.01</v>
      </c>
      <c r="BJ83" s="26">
        <v>0</v>
      </c>
      <c r="BK83" s="26">
        <v>0.28000000000000003</v>
      </c>
      <c r="BL83" s="26">
        <v>0</v>
      </c>
      <c r="BM83" s="26">
        <v>0.02</v>
      </c>
      <c r="BN83" s="26">
        <v>0.01</v>
      </c>
      <c r="BO83" s="26">
        <v>0</v>
      </c>
      <c r="BP83" s="26">
        <v>0</v>
      </c>
      <c r="BQ83" s="26">
        <v>0</v>
      </c>
      <c r="BR83" s="26">
        <v>0.01</v>
      </c>
      <c r="BS83" s="26">
        <v>0.56000000000000005</v>
      </c>
      <c r="BT83" s="26">
        <v>0.01</v>
      </c>
      <c r="BU83" s="26">
        <v>0</v>
      </c>
      <c r="BV83" s="26">
        <v>0.55000000000000004</v>
      </c>
      <c r="BW83" s="26">
        <v>0.05</v>
      </c>
      <c r="BX83" s="26">
        <v>0</v>
      </c>
      <c r="BY83" s="26">
        <v>0</v>
      </c>
      <c r="BZ83" s="26">
        <v>0</v>
      </c>
      <c r="CA83" s="26">
        <v>0</v>
      </c>
      <c r="CB83" s="26">
        <v>87.71</v>
      </c>
      <c r="CC83" s="27"/>
      <c r="CD83" s="27"/>
      <c r="CE83" s="26">
        <v>0.8</v>
      </c>
      <c r="CG83" s="26">
        <v>18.36</v>
      </c>
      <c r="CH83" s="26">
        <v>10.86</v>
      </c>
      <c r="CI83" s="26">
        <v>14.61</v>
      </c>
      <c r="CJ83" s="26">
        <v>2084.0700000000002</v>
      </c>
      <c r="CK83" s="26">
        <v>1025.55</v>
      </c>
      <c r="CL83" s="26">
        <v>1554.81</v>
      </c>
      <c r="CM83" s="26">
        <v>30.49</v>
      </c>
      <c r="CN83" s="26">
        <v>20.28</v>
      </c>
      <c r="CO83" s="26">
        <v>25.39</v>
      </c>
      <c r="CP83" s="26">
        <v>0</v>
      </c>
      <c r="CQ83" s="26">
        <v>0.38</v>
      </c>
    </row>
    <row r="84" spans="1:95" s="15" customFormat="1" ht="31.5" x14ac:dyDescent="0.25">
      <c r="A84" s="19" t="str">
        <f>"2/9"</f>
        <v>2/9</v>
      </c>
      <c r="B84" s="20" t="s">
        <v>141</v>
      </c>
      <c r="C84" s="21">
        <v>70</v>
      </c>
      <c r="D84" s="21">
        <v>8.15</v>
      </c>
      <c r="E84" s="21">
        <v>7.93</v>
      </c>
      <c r="F84" s="21">
        <v>7.83</v>
      </c>
      <c r="G84" s="21">
        <v>0.02</v>
      </c>
      <c r="H84" s="21">
        <v>1.7</v>
      </c>
      <c r="I84" s="21">
        <v>109.76811999999998</v>
      </c>
      <c r="J84" s="21">
        <v>3.12</v>
      </c>
      <c r="K84" s="21">
        <v>0.05</v>
      </c>
      <c r="L84" s="21">
        <v>0</v>
      </c>
      <c r="M84" s="21">
        <v>0</v>
      </c>
      <c r="N84" s="21">
        <v>0.16</v>
      </c>
      <c r="O84" s="21">
        <v>1.43</v>
      </c>
      <c r="P84" s="21">
        <v>0.12</v>
      </c>
      <c r="Q84" s="21">
        <v>0</v>
      </c>
      <c r="R84" s="21">
        <v>0</v>
      </c>
      <c r="S84" s="21">
        <v>0</v>
      </c>
      <c r="T84" s="21">
        <v>0.79</v>
      </c>
      <c r="U84" s="21">
        <v>101.84</v>
      </c>
      <c r="V84" s="21">
        <v>54.66</v>
      </c>
      <c r="W84" s="21">
        <v>8.27</v>
      </c>
      <c r="X84" s="21">
        <v>6.98</v>
      </c>
      <c r="Y84" s="21">
        <v>58.24</v>
      </c>
      <c r="Z84" s="21">
        <v>0.66</v>
      </c>
      <c r="AA84" s="21">
        <v>21.11</v>
      </c>
      <c r="AB84" s="21">
        <v>11.13</v>
      </c>
      <c r="AC84" s="21">
        <v>44.23</v>
      </c>
      <c r="AD84" s="21">
        <v>0.3</v>
      </c>
      <c r="AE84" s="21">
        <v>0.02</v>
      </c>
      <c r="AF84" s="21">
        <v>0.05</v>
      </c>
      <c r="AG84" s="21">
        <v>3</v>
      </c>
      <c r="AH84" s="21">
        <v>6.11</v>
      </c>
      <c r="AI84" s="21">
        <v>0.3</v>
      </c>
      <c r="AJ84" s="15">
        <v>0</v>
      </c>
      <c r="AK84" s="15">
        <v>390.93</v>
      </c>
      <c r="AL84" s="15">
        <v>310.14999999999998</v>
      </c>
      <c r="AM84" s="15">
        <v>630.47</v>
      </c>
      <c r="AN84" s="15">
        <v>692.84</v>
      </c>
      <c r="AO84" s="15">
        <v>207.96</v>
      </c>
      <c r="AP84" s="15">
        <v>378.44</v>
      </c>
      <c r="AQ84" s="15">
        <v>130.07</v>
      </c>
      <c r="AR84" s="15">
        <v>333.66</v>
      </c>
      <c r="AS84" s="15">
        <v>508.56</v>
      </c>
      <c r="AT84" s="15">
        <v>540.55999999999995</v>
      </c>
      <c r="AU84" s="15">
        <v>716.5</v>
      </c>
      <c r="AV84" s="15">
        <v>215.71</v>
      </c>
      <c r="AW84" s="15">
        <v>604.35</v>
      </c>
      <c r="AX84" s="15">
        <v>1182.8599999999999</v>
      </c>
      <c r="AY84" s="15">
        <v>65.64</v>
      </c>
      <c r="AZ84" s="15">
        <v>400.47</v>
      </c>
      <c r="BA84" s="15">
        <v>383.88</v>
      </c>
      <c r="BB84" s="15">
        <v>284.16000000000003</v>
      </c>
      <c r="BC84" s="15">
        <v>101.34</v>
      </c>
      <c r="BD84" s="15">
        <v>0.04</v>
      </c>
      <c r="BE84" s="15">
        <v>0.02</v>
      </c>
      <c r="BF84" s="15">
        <v>0.01</v>
      </c>
      <c r="BG84" s="15">
        <v>0.02</v>
      </c>
      <c r="BH84" s="15">
        <v>0.03</v>
      </c>
      <c r="BI84" s="15">
        <v>0.13</v>
      </c>
      <c r="BJ84" s="15">
        <v>0</v>
      </c>
      <c r="BK84" s="15">
        <v>0.35</v>
      </c>
      <c r="BL84" s="15">
        <v>0</v>
      </c>
      <c r="BM84" s="15">
        <v>0.11</v>
      </c>
      <c r="BN84" s="15">
        <v>0</v>
      </c>
      <c r="BO84" s="15">
        <v>0</v>
      </c>
      <c r="BP84" s="15">
        <v>0</v>
      </c>
      <c r="BQ84" s="15">
        <v>0.02</v>
      </c>
      <c r="BR84" s="15">
        <v>0.04</v>
      </c>
      <c r="BS84" s="15">
        <v>0.28999999999999998</v>
      </c>
      <c r="BT84" s="15">
        <v>0</v>
      </c>
      <c r="BU84" s="15">
        <v>0</v>
      </c>
      <c r="BV84" s="15">
        <v>0.02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70.760000000000005</v>
      </c>
      <c r="CC84" s="22"/>
      <c r="CD84" s="22"/>
      <c r="CE84" s="15">
        <v>22.96</v>
      </c>
      <c r="CG84" s="15">
        <v>18.41</v>
      </c>
      <c r="CH84" s="15">
        <v>9.17</v>
      </c>
      <c r="CI84" s="15">
        <v>13.79</v>
      </c>
      <c r="CJ84" s="15">
        <v>1701.19</v>
      </c>
      <c r="CK84" s="15">
        <v>1051.77</v>
      </c>
      <c r="CL84" s="15">
        <v>1376.48</v>
      </c>
      <c r="CM84" s="15">
        <v>19.309999999999999</v>
      </c>
      <c r="CN84" s="15">
        <v>12.75</v>
      </c>
      <c r="CO84" s="15">
        <v>16.05</v>
      </c>
      <c r="CP84" s="15">
        <v>0</v>
      </c>
      <c r="CQ84" s="15">
        <v>0.35</v>
      </c>
    </row>
    <row r="85" spans="1:95" s="16" customFormat="1" x14ac:dyDescent="0.25">
      <c r="A85" s="28"/>
      <c r="B85" s="29" t="s">
        <v>119</v>
      </c>
      <c r="C85" s="30">
        <f>SUM(C79:C84)</f>
        <v>620</v>
      </c>
      <c r="D85" s="30">
        <f t="shared" ref="D85:BO85" si="24">SUM(D79:D84)</f>
        <v>19.840000000000003</v>
      </c>
      <c r="E85" s="30">
        <f t="shared" si="24"/>
        <v>13.79</v>
      </c>
      <c r="F85" s="30">
        <f t="shared" si="24"/>
        <v>13.379999999999999</v>
      </c>
      <c r="G85" s="30">
        <f t="shared" si="24"/>
        <v>6.0399999999999991</v>
      </c>
      <c r="H85" s="30">
        <f t="shared" si="24"/>
        <v>87.11</v>
      </c>
      <c r="I85" s="30">
        <f t="shared" si="24"/>
        <v>528.02955709999992</v>
      </c>
      <c r="J85" s="30">
        <f t="shared" si="24"/>
        <v>4.01</v>
      </c>
      <c r="K85" s="30">
        <f t="shared" si="24"/>
        <v>2.3899999999999997</v>
      </c>
      <c r="L85" s="30">
        <f t="shared" si="24"/>
        <v>0</v>
      </c>
      <c r="M85" s="30">
        <f t="shared" si="24"/>
        <v>0</v>
      </c>
      <c r="N85" s="30">
        <f t="shared" si="24"/>
        <v>20.150000000000002</v>
      </c>
      <c r="O85" s="30">
        <f t="shared" si="24"/>
        <v>55.080000000000005</v>
      </c>
      <c r="P85" s="30">
        <f t="shared" si="24"/>
        <v>11.9</v>
      </c>
      <c r="Q85" s="30">
        <f t="shared" si="24"/>
        <v>0</v>
      </c>
      <c r="R85" s="30">
        <f t="shared" si="24"/>
        <v>0</v>
      </c>
      <c r="S85" s="30">
        <f t="shared" si="24"/>
        <v>0.68</v>
      </c>
      <c r="T85" s="30">
        <f t="shared" si="24"/>
        <v>5.17</v>
      </c>
      <c r="U85" s="30">
        <f t="shared" si="24"/>
        <v>636.31000000000006</v>
      </c>
      <c r="V85" s="30">
        <f t="shared" si="24"/>
        <v>917.27</v>
      </c>
      <c r="W85" s="30">
        <f t="shared" si="24"/>
        <v>67.14</v>
      </c>
      <c r="X85" s="30">
        <f t="shared" si="24"/>
        <v>151.85</v>
      </c>
      <c r="Y85" s="30">
        <f t="shared" si="24"/>
        <v>307.3</v>
      </c>
      <c r="Z85" s="30">
        <f t="shared" si="24"/>
        <v>6.1</v>
      </c>
      <c r="AA85" s="30">
        <f t="shared" si="24"/>
        <v>21.11</v>
      </c>
      <c r="AB85" s="30">
        <f t="shared" si="24"/>
        <v>1286.3499999999999</v>
      </c>
      <c r="AC85" s="30">
        <f t="shared" si="24"/>
        <v>296.60000000000002</v>
      </c>
      <c r="AD85" s="30">
        <f t="shared" si="24"/>
        <v>3.72</v>
      </c>
      <c r="AE85" s="30">
        <f t="shared" si="24"/>
        <v>0.33</v>
      </c>
      <c r="AF85" s="30">
        <f t="shared" si="24"/>
        <v>0.24</v>
      </c>
      <c r="AG85" s="30">
        <f t="shared" si="24"/>
        <v>6.1899999999999995</v>
      </c>
      <c r="AH85" s="30">
        <f t="shared" si="24"/>
        <v>12.260000000000002</v>
      </c>
      <c r="AI85" s="30">
        <f t="shared" si="24"/>
        <v>5.41</v>
      </c>
      <c r="AJ85" s="30">
        <f t="shared" si="24"/>
        <v>0</v>
      </c>
      <c r="AK85" s="30">
        <f t="shared" si="24"/>
        <v>857.95</v>
      </c>
      <c r="AL85" s="30">
        <f t="shared" si="24"/>
        <v>702.25</v>
      </c>
      <c r="AM85" s="30">
        <f t="shared" si="24"/>
        <v>1254.44</v>
      </c>
      <c r="AN85" s="30">
        <f t="shared" si="24"/>
        <v>1093.6199999999999</v>
      </c>
      <c r="AO85" s="30">
        <f t="shared" si="24"/>
        <v>423.92</v>
      </c>
      <c r="AP85" s="30">
        <f t="shared" si="24"/>
        <v>698.52</v>
      </c>
      <c r="AQ85" s="30">
        <f t="shared" si="24"/>
        <v>269.73</v>
      </c>
      <c r="AR85" s="30">
        <f t="shared" si="24"/>
        <v>829.39</v>
      </c>
      <c r="AS85" s="30">
        <f t="shared" si="24"/>
        <v>959.05</v>
      </c>
      <c r="AT85" s="30">
        <f t="shared" si="24"/>
        <v>1339.35</v>
      </c>
      <c r="AU85" s="30">
        <f t="shared" si="24"/>
        <v>1500.75</v>
      </c>
      <c r="AV85" s="30">
        <f t="shared" si="24"/>
        <v>437.35</v>
      </c>
      <c r="AW85" s="30">
        <f t="shared" si="24"/>
        <v>1122.7</v>
      </c>
      <c r="AX85" s="30">
        <f t="shared" si="24"/>
        <v>3311.62</v>
      </c>
      <c r="AY85" s="30">
        <f t="shared" si="24"/>
        <v>65.64</v>
      </c>
      <c r="AZ85" s="30">
        <f t="shared" si="24"/>
        <v>947.21</v>
      </c>
      <c r="BA85" s="30">
        <f t="shared" si="24"/>
        <v>845.04</v>
      </c>
      <c r="BB85" s="30">
        <f t="shared" si="24"/>
        <v>606.22</v>
      </c>
      <c r="BC85" s="30">
        <f t="shared" si="24"/>
        <v>342.64</v>
      </c>
      <c r="BD85" s="30">
        <f t="shared" si="24"/>
        <v>0.04</v>
      </c>
      <c r="BE85" s="30">
        <f t="shared" si="24"/>
        <v>0.02</v>
      </c>
      <c r="BF85" s="30">
        <f t="shared" si="24"/>
        <v>0.01</v>
      </c>
      <c r="BG85" s="30">
        <f t="shared" si="24"/>
        <v>0.02</v>
      </c>
      <c r="BH85" s="30">
        <f t="shared" si="24"/>
        <v>0.03</v>
      </c>
      <c r="BI85" s="30">
        <f t="shared" si="24"/>
        <v>0.14000000000000001</v>
      </c>
      <c r="BJ85" s="30">
        <f t="shared" si="24"/>
        <v>0</v>
      </c>
      <c r="BK85" s="30">
        <f t="shared" si="24"/>
        <v>0.92</v>
      </c>
      <c r="BL85" s="30">
        <f t="shared" si="24"/>
        <v>0</v>
      </c>
      <c r="BM85" s="30">
        <f t="shared" si="24"/>
        <v>0.27</v>
      </c>
      <c r="BN85" s="30">
        <f t="shared" si="24"/>
        <v>0.02</v>
      </c>
      <c r="BO85" s="30">
        <f t="shared" si="24"/>
        <v>0.02</v>
      </c>
      <c r="BP85" s="30">
        <f t="shared" ref="BP85:CO85" si="25">SUM(BP79:BP84)</f>
        <v>0</v>
      </c>
      <c r="BQ85" s="30">
        <f t="shared" si="25"/>
        <v>0.02</v>
      </c>
      <c r="BR85" s="30">
        <f t="shared" si="25"/>
        <v>0.05</v>
      </c>
      <c r="BS85" s="30">
        <f t="shared" si="25"/>
        <v>1.7200000000000002</v>
      </c>
      <c r="BT85" s="30">
        <f t="shared" si="25"/>
        <v>0.01</v>
      </c>
      <c r="BU85" s="30">
        <f t="shared" si="25"/>
        <v>0</v>
      </c>
      <c r="BV85" s="30">
        <f t="shared" si="25"/>
        <v>2.9200000000000004</v>
      </c>
      <c r="BW85" s="30">
        <f t="shared" si="25"/>
        <v>7.0000000000000007E-2</v>
      </c>
      <c r="BX85" s="30">
        <f t="shared" si="25"/>
        <v>0</v>
      </c>
      <c r="BY85" s="30">
        <f t="shared" si="25"/>
        <v>0</v>
      </c>
      <c r="BZ85" s="30">
        <f t="shared" si="25"/>
        <v>0</v>
      </c>
      <c r="CA85" s="30">
        <f t="shared" si="25"/>
        <v>0</v>
      </c>
      <c r="CB85" s="30">
        <f t="shared" si="25"/>
        <v>565.62</v>
      </c>
      <c r="CC85" s="30">
        <f t="shared" si="25"/>
        <v>0</v>
      </c>
      <c r="CD85" s="30">
        <f t="shared" si="25"/>
        <v>0</v>
      </c>
      <c r="CE85" s="30">
        <f t="shared" si="25"/>
        <v>235.50000000000003</v>
      </c>
      <c r="CF85" s="30">
        <f t="shared" si="25"/>
        <v>0</v>
      </c>
      <c r="CG85" s="30">
        <f t="shared" si="25"/>
        <v>62.89</v>
      </c>
      <c r="CH85" s="30">
        <f t="shared" si="25"/>
        <v>38.479999999999997</v>
      </c>
      <c r="CI85" s="30">
        <f t="shared" si="25"/>
        <v>50.68</v>
      </c>
      <c r="CJ85" s="30">
        <f t="shared" si="25"/>
        <v>5596.1200000000008</v>
      </c>
      <c r="CK85" s="30">
        <f t="shared" si="25"/>
        <v>2887.15</v>
      </c>
      <c r="CL85" s="30">
        <f t="shared" si="25"/>
        <v>4241.6299999999992</v>
      </c>
      <c r="CM85" s="30">
        <f t="shared" si="25"/>
        <v>137.20999999999998</v>
      </c>
      <c r="CN85" s="30">
        <f t="shared" si="25"/>
        <v>82.45</v>
      </c>
      <c r="CO85" s="30">
        <f t="shared" si="25"/>
        <v>109.86</v>
      </c>
      <c r="CP85" s="16">
        <v>9</v>
      </c>
      <c r="CQ85" s="16">
        <v>1.0900000000000001</v>
      </c>
    </row>
    <row r="86" spans="1:95" x14ac:dyDescent="0.25">
      <c r="B86" s="18" t="s">
        <v>120</v>
      </c>
    </row>
    <row r="87" spans="1:95" s="26" customFormat="1" x14ac:dyDescent="0.25">
      <c r="A87" s="23" t="str">
        <f>"-"</f>
        <v>-</v>
      </c>
      <c r="B87" s="24" t="s">
        <v>113</v>
      </c>
      <c r="C87" s="25">
        <v>20</v>
      </c>
      <c r="D87" s="25">
        <v>1.32</v>
      </c>
      <c r="E87" s="25">
        <v>0</v>
      </c>
      <c r="F87" s="25">
        <v>0.13</v>
      </c>
      <c r="G87" s="25">
        <v>0.13</v>
      </c>
      <c r="H87" s="25">
        <v>9.3800000000000008</v>
      </c>
      <c r="I87" s="25">
        <v>44.780199999999994</v>
      </c>
      <c r="J87" s="25">
        <v>0</v>
      </c>
      <c r="K87" s="25">
        <v>0</v>
      </c>
      <c r="L87" s="25">
        <v>0</v>
      </c>
      <c r="M87" s="25">
        <v>0</v>
      </c>
      <c r="N87" s="25">
        <v>0.22</v>
      </c>
      <c r="O87" s="25">
        <v>9.1199999999999992</v>
      </c>
      <c r="P87" s="25">
        <v>0.04</v>
      </c>
      <c r="Q87" s="25">
        <v>0</v>
      </c>
      <c r="R87" s="25">
        <v>0</v>
      </c>
      <c r="S87" s="25">
        <v>0</v>
      </c>
      <c r="T87" s="25">
        <v>0.36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6">
        <v>0</v>
      </c>
      <c r="AK87" s="26">
        <v>63.86</v>
      </c>
      <c r="AL87" s="26">
        <v>66.47</v>
      </c>
      <c r="AM87" s="26">
        <v>101.79</v>
      </c>
      <c r="AN87" s="26">
        <v>33.76</v>
      </c>
      <c r="AO87" s="26">
        <v>20.010000000000002</v>
      </c>
      <c r="AP87" s="26">
        <v>40.020000000000003</v>
      </c>
      <c r="AQ87" s="26">
        <v>15.14</v>
      </c>
      <c r="AR87" s="26">
        <v>72.38</v>
      </c>
      <c r="AS87" s="26">
        <v>44.89</v>
      </c>
      <c r="AT87" s="26">
        <v>62.64</v>
      </c>
      <c r="AU87" s="26">
        <v>51.68</v>
      </c>
      <c r="AV87" s="26">
        <v>27.14</v>
      </c>
      <c r="AW87" s="26">
        <v>48.02</v>
      </c>
      <c r="AX87" s="26">
        <v>401.59</v>
      </c>
      <c r="AY87" s="26">
        <v>0</v>
      </c>
      <c r="AZ87" s="26">
        <v>130.85</v>
      </c>
      <c r="BA87" s="26">
        <v>56.9</v>
      </c>
      <c r="BB87" s="26">
        <v>37.76</v>
      </c>
      <c r="BC87" s="26">
        <v>29.93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0.02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0.01</v>
      </c>
      <c r="BT87" s="26">
        <v>0</v>
      </c>
      <c r="BU87" s="26">
        <v>0</v>
      </c>
      <c r="BV87" s="26">
        <v>0.06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7.82</v>
      </c>
      <c r="CC87" s="27"/>
      <c r="CD87" s="27"/>
      <c r="CE87" s="26">
        <v>0</v>
      </c>
      <c r="CG87" s="26">
        <v>0</v>
      </c>
      <c r="CH87" s="26">
        <v>0</v>
      </c>
      <c r="CI87" s="26">
        <v>0</v>
      </c>
      <c r="CJ87" s="26">
        <v>665</v>
      </c>
      <c r="CK87" s="26">
        <v>256.2</v>
      </c>
      <c r="CL87" s="26">
        <v>460.6</v>
      </c>
      <c r="CM87" s="26">
        <v>5.32</v>
      </c>
      <c r="CN87" s="26">
        <v>5.32</v>
      </c>
      <c r="CO87" s="26">
        <v>5.32</v>
      </c>
      <c r="CP87" s="26">
        <v>0</v>
      </c>
      <c r="CQ87" s="26">
        <v>0</v>
      </c>
    </row>
    <row r="88" spans="1:95" s="26" customFormat="1" x14ac:dyDescent="0.25">
      <c r="A88" s="23" t="str">
        <f>"-"</f>
        <v>-</v>
      </c>
      <c r="B88" s="24" t="s">
        <v>114</v>
      </c>
      <c r="C88" s="25">
        <v>20</v>
      </c>
      <c r="D88" s="25">
        <v>1.32</v>
      </c>
      <c r="E88" s="25">
        <v>0</v>
      </c>
      <c r="F88" s="25">
        <v>0.24</v>
      </c>
      <c r="G88" s="25">
        <v>0.24</v>
      </c>
      <c r="H88" s="25">
        <v>8.34</v>
      </c>
      <c r="I88" s="25">
        <v>38.676000000000002</v>
      </c>
      <c r="J88" s="25">
        <v>0.04</v>
      </c>
      <c r="K88" s="25">
        <v>0</v>
      </c>
      <c r="L88" s="25">
        <v>0</v>
      </c>
      <c r="M88" s="25">
        <v>0</v>
      </c>
      <c r="N88" s="25">
        <v>0.24</v>
      </c>
      <c r="O88" s="25">
        <v>6.44</v>
      </c>
      <c r="P88" s="25">
        <v>1.66</v>
      </c>
      <c r="Q88" s="25">
        <v>0</v>
      </c>
      <c r="R88" s="25">
        <v>0</v>
      </c>
      <c r="S88" s="25">
        <v>0.2</v>
      </c>
      <c r="T88" s="25">
        <v>0.5</v>
      </c>
      <c r="U88" s="25">
        <v>122</v>
      </c>
      <c r="V88" s="25">
        <v>49</v>
      </c>
      <c r="W88" s="25">
        <v>7</v>
      </c>
      <c r="X88" s="25">
        <v>9.4</v>
      </c>
      <c r="Y88" s="25">
        <v>31.6</v>
      </c>
      <c r="Z88" s="25">
        <v>0.78</v>
      </c>
      <c r="AA88" s="25">
        <v>0</v>
      </c>
      <c r="AB88" s="25">
        <v>1</v>
      </c>
      <c r="AC88" s="25">
        <v>0.2</v>
      </c>
      <c r="AD88" s="25">
        <v>0.28000000000000003</v>
      </c>
      <c r="AE88" s="25">
        <v>0.04</v>
      </c>
      <c r="AF88" s="25">
        <v>0.02</v>
      </c>
      <c r="AG88" s="25">
        <v>0.14000000000000001</v>
      </c>
      <c r="AH88" s="25">
        <v>0.4</v>
      </c>
      <c r="AI88" s="25">
        <v>0</v>
      </c>
      <c r="AJ88" s="26">
        <v>0</v>
      </c>
      <c r="AK88" s="26">
        <v>64.400000000000006</v>
      </c>
      <c r="AL88" s="26">
        <v>49.6</v>
      </c>
      <c r="AM88" s="26">
        <v>85.4</v>
      </c>
      <c r="AN88" s="26">
        <v>44.6</v>
      </c>
      <c r="AO88" s="26">
        <v>18.600000000000001</v>
      </c>
      <c r="AP88" s="26">
        <v>39.6</v>
      </c>
      <c r="AQ88" s="26">
        <v>16</v>
      </c>
      <c r="AR88" s="26">
        <v>74.2</v>
      </c>
      <c r="AS88" s="26">
        <v>59.4</v>
      </c>
      <c r="AT88" s="26">
        <v>58.2</v>
      </c>
      <c r="AU88" s="26">
        <v>92.8</v>
      </c>
      <c r="AV88" s="26">
        <v>24.8</v>
      </c>
      <c r="AW88" s="26">
        <v>62</v>
      </c>
      <c r="AX88" s="26">
        <v>311.8</v>
      </c>
      <c r="AY88" s="26">
        <v>0</v>
      </c>
      <c r="AZ88" s="26">
        <v>105.2</v>
      </c>
      <c r="BA88" s="26">
        <v>58.2</v>
      </c>
      <c r="BB88" s="26">
        <v>36</v>
      </c>
      <c r="BC88" s="26">
        <v>26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0.03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0.02</v>
      </c>
      <c r="BT88" s="26">
        <v>0</v>
      </c>
      <c r="BU88" s="26">
        <v>0</v>
      </c>
      <c r="BV88" s="26">
        <v>0.1</v>
      </c>
      <c r="BW88" s="26">
        <v>0.02</v>
      </c>
      <c r="BX88" s="26">
        <v>0</v>
      </c>
      <c r="BY88" s="26">
        <v>0</v>
      </c>
      <c r="BZ88" s="26">
        <v>0</v>
      </c>
      <c r="CA88" s="26">
        <v>0</v>
      </c>
      <c r="CB88" s="26">
        <v>9.4</v>
      </c>
      <c r="CC88" s="27"/>
      <c r="CD88" s="27"/>
      <c r="CE88" s="26">
        <v>0.17</v>
      </c>
      <c r="CG88" s="26">
        <v>1.5</v>
      </c>
      <c r="CH88" s="26">
        <v>1.5</v>
      </c>
      <c r="CI88" s="26">
        <v>1.5</v>
      </c>
      <c r="CJ88" s="26">
        <v>285</v>
      </c>
      <c r="CK88" s="26">
        <v>109.8</v>
      </c>
      <c r="CL88" s="26">
        <v>197.4</v>
      </c>
      <c r="CM88" s="26">
        <v>2.85</v>
      </c>
      <c r="CN88" s="26">
        <v>2.37</v>
      </c>
      <c r="CO88" s="26">
        <v>2.61</v>
      </c>
      <c r="CP88" s="26">
        <v>0</v>
      </c>
      <c r="CQ88" s="26">
        <v>0</v>
      </c>
    </row>
    <row r="89" spans="1:95" s="26" customFormat="1" x14ac:dyDescent="0.25">
      <c r="A89" s="23" t="str">
        <f>"27/10"</f>
        <v>27/10</v>
      </c>
      <c r="B89" s="24" t="s">
        <v>106</v>
      </c>
      <c r="C89" s="25">
        <v>180</v>
      </c>
      <c r="D89" s="25">
        <v>0.18</v>
      </c>
      <c r="E89" s="25">
        <v>0</v>
      </c>
      <c r="F89" s="25">
        <v>0.04</v>
      </c>
      <c r="G89" s="25">
        <v>0.04</v>
      </c>
      <c r="H89" s="25">
        <v>4.53</v>
      </c>
      <c r="I89" s="25">
        <v>18.157085999999993</v>
      </c>
      <c r="J89" s="25">
        <v>0</v>
      </c>
      <c r="K89" s="25">
        <v>0</v>
      </c>
      <c r="L89" s="25">
        <v>0</v>
      </c>
      <c r="M89" s="25">
        <v>0</v>
      </c>
      <c r="N89" s="25">
        <v>4.4400000000000004</v>
      </c>
      <c r="O89" s="25">
        <v>0</v>
      </c>
      <c r="P89" s="25">
        <v>0.09</v>
      </c>
      <c r="Q89" s="25">
        <v>0</v>
      </c>
      <c r="R89" s="25">
        <v>0</v>
      </c>
      <c r="S89" s="25">
        <v>0</v>
      </c>
      <c r="T89" s="25">
        <v>0.05</v>
      </c>
      <c r="U89" s="25">
        <v>0.04</v>
      </c>
      <c r="V89" s="25">
        <v>0.13</v>
      </c>
      <c r="W89" s="25">
        <v>0.13</v>
      </c>
      <c r="X89" s="25">
        <v>0</v>
      </c>
      <c r="Y89" s="25">
        <v>0</v>
      </c>
      <c r="Z89" s="25">
        <v>0.01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180.08</v>
      </c>
      <c r="CC89" s="27"/>
      <c r="CD89" s="27"/>
      <c r="CE89" s="26">
        <v>0</v>
      </c>
      <c r="CG89" s="26">
        <v>3.07</v>
      </c>
      <c r="CH89" s="26">
        <v>3.07</v>
      </c>
      <c r="CI89" s="26">
        <v>3.07</v>
      </c>
      <c r="CJ89" s="26">
        <v>331.88</v>
      </c>
      <c r="CK89" s="26">
        <v>130.5</v>
      </c>
      <c r="CL89" s="26">
        <v>231.19</v>
      </c>
      <c r="CM89" s="26">
        <v>33.01</v>
      </c>
      <c r="CN89" s="26">
        <v>19.510000000000002</v>
      </c>
      <c r="CO89" s="26">
        <v>26.26</v>
      </c>
      <c r="CP89" s="26">
        <v>4.5</v>
      </c>
      <c r="CQ89" s="26">
        <v>0</v>
      </c>
    </row>
    <row r="90" spans="1:95" s="15" customFormat="1" ht="31.5" x14ac:dyDescent="0.25">
      <c r="A90" s="19" t="str">
        <f>"9/4"</f>
        <v>9/4</v>
      </c>
      <c r="B90" s="20" t="s">
        <v>142</v>
      </c>
      <c r="C90" s="21">
        <v>180</v>
      </c>
      <c r="D90" s="21">
        <v>4.67</v>
      </c>
      <c r="E90" s="21">
        <v>1.95</v>
      </c>
      <c r="F90" s="21">
        <v>5.24</v>
      </c>
      <c r="G90" s="21">
        <v>0.39</v>
      </c>
      <c r="H90" s="21">
        <v>36.46</v>
      </c>
      <c r="I90" s="21">
        <v>210.77498880000002</v>
      </c>
      <c r="J90" s="21">
        <v>3.39</v>
      </c>
      <c r="K90" s="21">
        <v>0.1</v>
      </c>
      <c r="L90" s="21">
        <v>0</v>
      </c>
      <c r="M90" s="21">
        <v>0</v>
      </c>
      <c r="N90" s="21">
        <v>7.91</v>
      </c>
      <c r="O90" s="21">
        <v>27.42</v>
      </c>
      <c r="P90" s="21">
        <v>1.1299999999999999</v>
      </c>
      <c r="Q90" s="21">
        <v>0</v>
      </c>
      <c r="R90" s="21">
        <v>0</v>
      </c>
      <c r="S90" s="21">
        <v>7.0000000000000007E-2</v>
      </c>
      <c r="T90" s="21">
        <v>1.27</v>
      </c>
      <c r="U90" s="21">
        <v>211.28</v>
      </c>
      <c r="V90" s="21">
        <v>138.28</v>
      </c>
      <c r="W90" s="21">
        <v>84.43</v>
      </c>
      <c r="X90" s="21">
        <v>27.88</v>
      </c>
      <c r="Y90" s="21">
        <v>113.31</v>
      </c>
      <c r="Z90" s="21">
        <v>0.48</v>
      </c>
      <c r="AA90" s="21">
        <v>31.5</v>
      </c>
      <c r="AB90" s="21">
        <v>18.23</v>
      </c>
      <c r="AC90" s="21">
        <v>35.1</v>
      </c>
      <c r="AD90" s="21">
        <v>0.2</v>
      </c>
      <c r="AE90" s="21">
        <v>0.05</v>
      </c>
      <c r="AF90" s="21">
        <v>0.11</v>
      </c>
      <c r="AG90" s="21">
        <v>0.6</v>
      </c>
      <c r="AH90" s="21">
        <v>1.86</v>
      </c>
      <c r="AI90" s="21">
        <v>0.35</v>
      </c>
      <c r="AJ90" s="15">
        <v>0</v>
      </c>
      <c r="AK90" s="15">
        <v>164.85</v>
      </c>
      <c r="AL90" s="15">
        <v>129.87</v>
      </c>
      <c r="AM90" s="15">
        <v>243.96</v>
      </c>
      <c r="AN90" s="15">
        <v>102.89</v>
      </c>
      <c r="AO90" s="15">
        <v>62.84</v>
      </c>
      <c r="AP90" s="15">
        <v>95.21</v>
      </c>
      <c r="AQ90" s="15">
        <v>40.700000000000003</v>
      </c>
      <c r="AR90" s="15">
        <v>145.44</v>
      </c>
      <c r="AS90" s="15">
        <v>152.94</v>
      </c>
      <c r="AT90" s="15">
        <v>199.07</v>
      </c>
      <c r="AU90" s="15">
        <v>212.08</v>
      </c>
      <c r="AV90" s="15">
        <v>67.52</v>
      </c>
      <c r="AW90" s="15">
        <v>125.24</v>
      </c>
      <c r="AX90" s="15">
        <v>471.96</v>
      </c>
      <c r="AY90" s="15">
        <v>0</v>
      </c>
      <c r="AZ90" s="15">
        <v>130.18</v>
      </c>
      <c r="BA90" s="15">
        <v>130.44999999999999</v>
      </c>
      <c r="BB90" s="15">
        <v>114.4</v>
      </c>
      <c r="BC90" s="15">
        <v>53.61</v>
      </c>
      <c r="BD90" s="15">
        <v>0.12</v>
      </c>
      <c r="BE90" s="15">
        <v>0.05</v>
      </c>
      <c r="BF90" s="15">
        <v>0.03</v>
      </c>
      <c r="BG90" s="15">
        <v>7.0000000000000007E-2</v>
      </c>
      <c r="BH90" s="15">
        <v>0.08</v>
      </c>
      <c r="BI90" s="15">
        <v>0.35</v>
      </c>
      <c r="BJ90" s="15">
        <v>0</v>
      </c>
      <c r="BK90" s="15">
        <v>1.04</v>
      </c>
      <c r="BL90" s="15">
        <v>0</v>
      </c>
      <c r="BM90" s="15">
        <v>0.32</v>
      </c>
      <c r="BN90" s="15">
        <v>0</v>
      </c>
      <c r="BO90" s="15">
        <v>0</v>
      </c>
      <c r="BP90" s="15">
        <v>0</v>
      </c>
      <c r="BQ90" s="15">
        <v>7.0000000000000007E-2</v>
      </c>
      <c r="BR90" s="15">
        <v>0.1</v>
      </c>
      <c r="BS90" s="15">
        <v>0.92</v>
      </c>
      <c r="BT90" s="15">
        <v>0</v>
      </c>
      <c r="BU90" s="15">
        <v>0</v>
      </c>
      <c r="BV90" s="15">
        <v>0.11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134.25</v>
      </c>
      <c r="CC90" s="22"/>
      <c r="CD90" s="22"/>
      <c r="CE90" s="15">
        <v>34.54</v>
      </c>
      <c r="CG90" s="15">
        <v>26.6</v>
      </c>
      <c r="CH90" s="15">
        <v>12.74</v>
      </c>
      <c r="CI90" s="15">
        <v>19.670000000000002</v>
      </c>
      <c r="CJ90" s="15">
        <v>2001.43</v>
      </c>
      <c r="CK90" s="15">
        <v>924.09</v>
      </c>
      <c r="CL90" s="15">
        <v>1462.76</v>
      </c>
      <c r="CM90" s="15">
        <v>28.03</v>
      </c>
      <c r="CN90" s="15">
        <v>12.22</v>
      </c>
      <c r="CO90" s="15">
        <v>20.13</v>
      </c>
      <c r="CP90" s="15">
        <v>4.5</v>
      </c>
      <c r="CQ90" s="15">
        <v>0.45</v>
      </c>
    </row>
    <row r="91" spans="1:95" s="16" customFormat="1" x14ac:dyDescent="0.25">
      <c r="A91" s="28"/>
      <c r="B91" s="29" t="s">
        <v>124</v>
      </c>
      <c r="C91" s="30">
        <f>SUM(C87:C90)</f>
        <v>400</v>
      </c>
      <c r="D91" s="30">
        <f t="shared" ref="D91:BO91" si="26">SUM(D87:D90)</f>
        <v>7.49</v>
      </c>
      <c r="E91" s="30">
        <f t="shared" si="26"/>
        <v>1.95</v>
      </c>
      <c r="F91" s="30">
        <f t="shared" si="26"/>
        <v>5.65</v>
      </c>
      <c r="G91" s="30">
        <f t="shared" si="26"/>
        <v>0.8</v>
      </c>
      <c r="H91" s="30">
        <f t="shared" si="26"/>
        <v>58.71</v>
      </c>
      <c r="I91" s="30">
        <f t="shared" si="26"/>
        <v>312.38827479999998</v>
      </c>
      <c r="J91" s="30">
        <f t="shared" si="26"/>
        <v>3.43</v>
      </c>
      <c r="K91" s="30">
        <f t="shared" si="26"/>
        <v>0.1</v>
      </c>
      <c r="L91" s="30">
        <f t="shared" si="26"/>
        <v>0</v>
      </c>
      <c r="M91" s="30">
        <f t="shared" si="26"/>
        <v>0</v>
      </c>
      <c r="N91" s="30">
        <f t="shared" si="26"/>
        <v>12.81</v>
      </c>
      <c r="O91" s="30">
        <f t="shared" si="26"/>
        <v>42.980000000000004</v>
      </c>
      <c r="P91" s="30">
        <f t="shared" si="26"/>
        <v>2.92</v>
      </c>
      <c r="Q91" s="30">
        <f t="shared" si="26"/>
        <v>0</v>
      </c>
      <c r="R91" s="30">
        <f t="shared" si="26"/>
        <v>0</v>
      </c>
      <c r="S91" s="30">
        <f t="shared" si="26"/>
        <v>0.27</v>
      </c>
      <c r="T91" s="30">
        <f t="shared" si="26"/>
        <v>2.1800000000000002</v>
      </c>
      <c r="U91" s="30">
        <f t="shared" si="26"/>
        <v>333.32</v>
      </c>
      <c r="V91" s="30">
        <f t="shared" si="26"/>
        <v>187.41</v>
      </c>
      <c r="W91" s="30">
        <f t="shared" si="26"/>
        <v>91.56</v>
      </c>
      <c r="X91" s="30">
        <f t="shared" si="26"/>
        <v>37.28</v>
      </c>
      <c r="Y91" s="30">
        <f t="shared" si="26"/>
        <v>144.91</v>
      </c>
      <c r="Z91" s="30">
        <f t="shared" si="26"/>
        <v>1.27</v>
      </c>
      <c r="AA91" s="30">
        <f t="shared" si="26"/>
        <v>31.5</v>
      </c>
      <c r="AB91" s="30">
        <f t="shared" si="26"/>
        <v>19.23</v>
      </c>
      <c r="AC91" s="30">
        <f t="shared" si="26"/>
        <v>35.300000000000004</v>
      </c>
      <c r="AD91" s="30">
        <f t="shared" si="26"/>
        <v>0.48000000000000004</v>
      </c>
      <c r="AE91" s="30">
        <f t="shared" si="26"/>
        <v>0.09</v>
      </c>
      <c r="AF91" s="30">
        <f t="shared" si="26"/>
        <v>0.13</v>
      </c>
      <c r="AG91" s="30">
        <f t="shared" si="26"/>
        <v>0.74</v>
      </c>
      <c r="AH91" s="30">
        <f t="shared" si="26"/>
        <v>2.2600000000000002</v>
      </c>
      <c r="AI91" s="30">
        <f t="shared" si="26"/>
        <v>0.35</v>
      </c>
      <c r="AJ91" s="30">
        <f t="shared" si="26"/>
        <v>0</v>
      </c>
      <c r="AK91" s="30">
        <f t="shared" si="26"/>
        <v>293.11</v>
      </c>
      <c r="AL91" s="30">
        <f t="shared" si="26"/>
        <v>245.94</v>
      </c>
      <c r="AM91" s="30">
        <f t="shared" si="26"/>
        <v>431.15</v>
      </c>
      <c r="AN91" s="30">
        <f t="shared" si="26"/>
        <v>181.25</v>
      </c>
      <c r="AO91" s="30">
        <f t="shared" si="26"/>
        <v>101.45</v>
      </c>
      <c r="AP91" s="30">
        <f t="shared" si="26"/>
        <v>174.82999999999998</v>
      </c>
      <c r="AQ91" s="30">
        <f t="shared" si="26"/>
        <v>71.84</v>
      </c>
      <c r="AR91" s="30">
        <f t="shared" si="26"/>
        <v>292.02</v>
      </c>
      <c r="AS91" s="30">
        <f t="shared" si="26"/>
        <v>257.23</v>
      </c>
      <c r="AT91" s="30">
        <f t="shared" si="26"/>
        <v>319.90999999999997</v>
      </c>
      <c r="AU91" s="30">
        <f t="shared" si="26"/>
        <v>356.56</v>
      </c>
      <c r="AV91" s="30">
        <f t="shared" si="26"/>
        <v>119.46</v>
      </c>
      <c r="AW91" s="30">
        <f t="shared" si="26"/>
        <v>235.26</v>
      </c>
      <c r="AX91" s="30">
        <f t="shared" si="26"/>
        <v>1185.3499999999999</v>
      </c>
      <c r="AY91" s="30">
        <f t="shared" si="26"/>
        <v>0</v>
      </c>
      <c r="AZ91" s="30">
        <f t="shared" si="26"/>
        <v>366.23</v>
      </c>
      <c r="BA91" s="30">
        <f t="shared" si="26"/>
        <v>245.54999999999998</v>
      </c>
      <c r="BB91" s="30">
        <f t="shared" si="26"/>
        <v>188.16</v>
      </c>
      <c r="BC91" s="30">
        <f t="shared" si="26"/>
        <v>109.53999999999999</v>
      </c>
      <c r="BD91" s="30">
        <f t="shared" si="26"/>
        <v>0.12</v>
      </c>
      <c r="BE91" s="30">
        <f t="shared" si="26"/>
        <v>0.05</v>
      </c>
      <c r="BF91" s="30">
        <f t="shared" si="26"/>
        <v>0.03</v>
      </c>
      <c r="BG91" s="30">
        <f t="shared" si="26"/>
        <v>7.0000000000000007E-2</v>
      </c>
      <c r="BH91" s="30">
        <f t="shared" si="26"/>
        <v>0.08</v>
      </c>
      <c r="BI91" s="30">
        <f t="shared" si="26"/>
        <v>0.35</v>
      </c>
      <c r="BJ91" s="30">
        <f t="shared" si="26"/>
        <v>0</v>
      </c>
      <c r="BK91" s="30">
        <f t="shared" si="26"/>
        <v>1.0900000000000001</v>
      </c>
      <c r="BL91" s="30">
        <f t="shared" si="26"/>
        <v>0</v>
      </c>
      <c r="BM91" s="30">
        <f t="shared" si="26"/>
        <v>0.32</v>
      </c>
      <c r="BN91" s="30">
        <f t="shared" si="26"/>
        <v>0</v>
      </c>
      <c r="BO91" s="30">
        <f t="shared" si="26"/>
        <v>0</v>
      </c>
      <c r="BP91" s="30">
        <f t="shared" ref="BP91:CO91" si="27">SUM(BP87:BP90)</f>
        <v>0</v>
      </c>
      <c r="BQ91" s="30">
        <f t="shared" si="27"/>
        <v>7.0000000000000007E-2</v>
      </c>
      <c r="BR91" s="30">
        <f t="shared" si="27"/>
        <v>0.1</v>
      </c>
      <c r="BS91" s="30">
        <f t="shared" si="27"/>
        <v>0.95000000000000007</v>
      </c>
      <c r="BT91" s="30">
        <f t="shared" si="27"/>
        <v>0</v>
      </c>
      <c r="BU91" s="30">
        <f t="shared" si="27"/>
        <v>0</v>
      </c>
      <c r="BV91" s="30">
        <f t="shared" si="27"/>
        <v>0.27</v>
      </c>
      <c r="BW91" s="30">
        <f t="shared" si="27"/>
        <v>0.02</v>
      </c>
      <c r="BX91" s="30">
        <f t="shared" si="27"/>
        <v>0</v>
      </c>
      <c r="BY91" s="30">
        <f t="shared" si="27"/>
        <v>0</v>
      </c>
      <c r="BZ91" s="30">
        <f t="shared" si="27"/>
        <v>0</v>
      </c>
      <c r="CA91" s="30">
        <f t="shared" si="27"/>
        <v>0</v>
      </c>
      <c r="CB91" s="30">
        <f t="shared" si="27"/>
        <v>331.55</v>
      </c>
      <c r="CC91" s="30">
        <f t="shared" si="27"/>
        <v>0</v>
      </c>
      <c r="CD91" s="30">
        <f t="shared" si="27"/>
        <v>0</v>
      </c>
      <c r="CE91" s="30">
        <f t="shared" si="27"/>
        <v>34.71</v>
      </c>
      <c r="CF91" s="30">
        <f t="shared" si="27"/>
        <v>0</v>
      </c>
      <c r="CG91" s="30">
        <f t="shared" si="27"/>
        <v>31.17</v>
      </c>
      <c r="CH91" s="30">
        <f t="shared" si="27"/>
        <v>17.310000000000002</v>
      </c>
      <c r="CI91" s="30">
        <f t="shared" si="27"/>
        <v>24.240000000000002</v>
      </c>
      <c r="CJ91" s="30">
        <f t="shared" si="27"/>
        <v>3283.3100000000004</v>
      </c>
      <c r="CK91" s="30">
        <f t="shared" si="27"/>
        <v>1420.5900000000001</v>
      </c>
      <c r="CL91" s="30">
        <f t="shared" si="27"/>
        <v>2351.9499999999998</v>
      </c>
      <c r="CM91" s="30">
        <f t="shared" si="27"/>
        <v>69.210000000000008</v>
      </c>
      <c r="CN91" s="30">
        <f t="shared" si="27"/>
        <v>39.42</v>
      </c>
      <c r="CO91" s="30">
        <f t="shared" si="27"/>
        <v>54.319999999999993</v>
      </c>
      <c r="CP91" s="16">
        <v>9</v>
      </c>
      <c r="CQ91" s="16">
        <v>0.45</v>
      </c>
    </row>
    <row r="92" spans="1:95" s="16" customFormat="1" x14ac:dyDescent="0.25">
      <c r="A92" s="28"/>
      <c r="B92" s="29" t="s">
        <v>125</v>
      </c>
      <c r="C92" s="30">
        <f>C74+C77+C85+C91</f>
        <v>1530</v>
      </c>
      <c r="D92" s="30">
        <f t="shared" ref="D92:BO92" si="28">D74+D77+D85+D91</f>
        <v>38.050000000000004</v>
      </c>
      <c r="E92" s="30">
        <f t="shared" si="28"/>
        <v>20.49</v>
      </c>
      <c r="F92" s="30">
        <f t="shared" si="28"/>
        <v>27.060000000000002</v>
      </c>
      <c r="G92" s="30">
        <f t="shared" si="28"/>
        <v>8.3699999999999992</v>
      </c>
      <c r="H92" s="30">
        <f t="shared" si="28"/>
        <v>212.01000000000002</v>
      </c>
      <c r="I92" s="30">
        <f t="shared" si="28"/>
        <v>1217.9475046999999</v>
      </c>
      <c r="J92" s="30">
        <f t="shared" si="28"/>
        <v>12.149999999999999</v>
      </c>
      <c r="K92" s="30">
        <f t="shared" si="28"/>
        <v>2.57</v>
      </c>
      <c r="L92" s="30">
        <f t="shared" si="28"/>
        <v>0</v>
      </c>
      <c r="M92" s="30">
        <f t="shared" si="28"/>
        <v>0</v>
      </c>
      <c r="N92" s="30">
        <f t="shared" si="28"/>
        <v>50.81</v>
      </c>
      <c r="O92" s="30">
        <f t="shared" si="28"/>
        <v>144.08000000000001</v>
      </c>
      <c r="P92" s="30">
        <f t="shared" si="28"/>
        <v>17.130000000000003</v>
      </c>
      <c r="Q92" s="30">
        <f t="shared" si="28"/>
        <v>0</v>
      </c>
      <c r="R92" s="30">
        <f t="shared" si="28"/>
        <v>0</v>
      </c>
      <c r="S92" s="30">
        <f t="shared" si="28"/>
        <v>1.34</v>
      </c>
      <c r="T92" s="30">
        <f t="shared" si="28"/>
        <v>9.6300000000000008</v>
      </c>
      <c r="U92" s="30">
        <f t="shared" si="28"/>
        <v>1462.96</v>
      </c>
      <c r="V92" s="30">
        <f t="shared" si="28"/>
        <v>1293.9100000000001</v>
      </c>
      <c r="W92" s="30">
        <f t="shared" si="28"/>
        <v>351.2</v>
      </c>
      <c r="X92" s="30">
        <f t="shared" si="28"/>
        <v>221.2</v>
      </c>
      <c r="Y92" s="30">
        <f t="shared" si="28"/>
        <v>625.12</v>
      </c>
      <c r="Z92" s="30">
        <f t="shared" si="28"/>
        <v>8.61</v>
      </c>
      <c r="AA92" s="30">
        <f t="shared" si="28"/>
        <v>90.89</v>
      </c>
      <c r="AB92" s="30">
        <f t="shared" si="28"/>
        <v>1336.98</v>
      </c>
      <c r="AC92" s="30">
        <f t="shared" si="28"/>
        <v>387.74000000000007</v>
      </c>
      <c r="AD92" s="30">
        <f t="shared" si="28"/>
        <v>5.3900000000000006</v>
      </c>
      <c r="AE92" s="30">
        <f t="shared" si="28"/>
        <v>0.53</v>
      </c>
      <c r="AF92" s="30">
        <f t="shared" si="28"/>
        <v>0.53</v>
      </c>
      <c r="AG92" s="30">
        <f t="shared" si="28"/>
        <v>7.93</v>
      </c>
      <c r="AH92" s="30">
        <f t="shared" si="28"/>
        <v>17.850000000000001</v>
      </c>
      <c r="AI92" s="30">
        <f t="shared" si="28"/>
        <v>6.2</v>
      </c>
      <c r="AJ92" s="30">
        <f t="shared" si="28"/>
        <v>0</v>
      </c>
      <c r="AK92" s="30">
        <f t="shared" si="28"/>
        <v>1590.9300000000003</v>
      </c>
      <c r="AL92" s="30">
        <f t="shared" si="28"/>
        <v>1342.8</v>
      </c>
      <c r="AM92" s="30">
        <f t="shared" si="28"/>
        <v>2373.85</v>
      </c>
      <c r="AN92" s="30">
        <f t="shared" si="28"/>
        <v>1583.0299999999997</v>
      </c>
      <c r="AO92" s="30">
        <f t="shared" si="28"/>
        <v>670.71</v>
      </c>
      <c r="AP92" s="30">
        <f t="shared" si="28"/>
        <v>1148.82</v>
      </c>
      <c r="AQ92" s="30">
        <f t="shared" si="28"/>
        <v>478</v>
      </c>
      <c r="AR92" s="30">
        <f t="shared" si="28"/>
        <v>1571.02</v>
      </c>
      <c r="AS92" s="30">
        <f t="shared" si="28"/>
        <v>1489.94</v>
      </c>
      <c r="AT92" s="30">
        <f t="shared" si="28"/>
        <v>2019.58</v>
      </c>
      <c r="AU92" s="30">
        <f t="shared" si="28"/>
        <v>2238.5100000000002</v>
      </c>
      <c r="AV92" s="30">
        <f t="shared" si="28"/>
        <v>749.25</v>
      </c>
      <c r="AW92" s="30">
        <f t="shared" si="28"/>
        <v>1620.5800000000002</v>
      </c>
      <c r="AX92" s="30">
        <f t="shared" si="28"/>
        <v>6815.08</v>
      </c>
      <c r="AY92" s="30">
        <f t="shared" si="28"/>
        <v>65.64</v>
      </c>
      <c r="AZ92" s="30">
        <f t="shared" si="28"/>
        <v>2172.41</v>
      </c>
      <c r="BA92" s="30">
        <f t="shared" si="28"/>
        <v>1497.3</v>
      </c>
      <c r="BB92" s="30">
        <f t="shared" si="28"/>
        <v>1096.7</v>
      </c>
      <c r="BC92" s="30">
        <f t="shared" si="28"/>
        <v>602.78</v>
      </c>
      <c r="BD92" s="30">
        <f t="shared" si="28"/>
        <v>0.25</v>
      </c>
      <c r="BE92" s="30">
        <f t="shared" si="28"/>
        <v>0.12000000000000001</v>
      </c>
      <c r="BF92" s="30">
        <f t="shared" si="28"/>
        <v>9.9999999999999992E-2</v>
      </c>
      <c r="BG92" s="30">
        <f t="shared" si="28"/>
        <v>0.25</v>
      </c>
      <c r="BH92" s="30">
        <f t="shared" si="28"/>
        <v>0.28999999999999998</v>
      </c>
      <c r="BI92" s="30">
        <f t="shared" si="28"/>
        <v>1.08</v>
      </c>
      <c r="BJ92" s="30">
        <f t="shared" si="28"/>
        <v>0.04</v>
      </c>
      <c r="BK92" s="30">
        <f t="shared" si="28"/>
        <v>3.54</v>
      </c>
      <c r="BL92" s="30">
        <f t="shared" si="28"/>
        <v>0.01</v>
      </c>
      <c r="BM92" s="30">
        <f t="shared" si="28"/>
        <v>1.03</v>
      </c>
      <c r="BN92" s="30">
        <f t="shared" si="28"/>
        <v>0.03</v>
      </c>
      <c r="BO92" s="30">
        <f t="shared" si="28"/>
        <v>0.02</v>
      </c>
      <c r="BP92" s="30">
        <f t="shared" ref="BP92:CQ92" si="29">BP74+BP77+BP85+BP91</f>
        <v>0</v>
      </c>
      <c r="BQ92" s="30">
        <f t="shared" si="29"/>
        <v>0.19</v>
      </c>
      <c r="BR92" s="30">
        <f t="shared" si="29"/>
        <v>0.29000000000000004</v>
      </c>
      <c r="BS92" s="30">
        <f t="shared" si="29"/>
        <v>4.2300000000000004</v>
      </c>
      <c r="BT92" s="30">
        <f t="shared" si="29"/>
        <v>0.01</v>
      </c>
      <c r="BU92" s="30">
        <f t="shared" si="29"/>
        <v>0</v>
      </c>
      <c r="BV92" s="30">
        <f t="shared" si="29"/>
        <v>3.64</v>
      </c>
      <c r="BW92" s="30">
        <f t="shared" si="29"/>
        <v>0.1</v>
      </c>
      <c r="BX92" s="30">
        <f t="shared" si="29"/>
        <v>0</v>
      </c>
      <c r="BY92" s="30">
        <f t="shared" si="29"/>
        <v>0</v>
      </c>
      <c r="BZ92" s="30">
        <f t="shared" si="29"/>
        <v>0</v>
      </c>
      <c r="CA92" s="30">
        <f t="shared" si="29"/>
        <v>0</v>
      </c>
      <c r="CB92" s="30">
        <f t="shared" si="29"/>
        <v>1352.71</v>
      </c>
      <c r="CC92" s="30">
        <f t="shared" si="29"/>
        <v>0</v>
      </c>
      <c r="CD92" s="30">
        <f t="shared" si="29"/>
        <v>0</v>
      </c>
      <c r="CE92" s="30">
        <f t="shared" si="29"/>
        <v>313.72000000000003</v>
      </c>
      <c r="CF92" s="30">
        <f t="shared" si="29"/>
        <v>0</v>
      </c>
      <c r="CG92" s="30">
        <f t="shared" si="29"/>
        <v>122.73</v>
      </c>
      <c r="CH92" s="30">
        <f t="shared" si="29"/>
        <v>70.27</v>
      </c>
      <c r="CI92" s="30">
        <f t="shared" si="29"/>
        <v>96.5</v>
      </c>
      <c r="CJ92" s="30">
        <f t="shared" si="29"/>
        <v>11814.7</v>
      </c>
      <c r="CK92" s="30">
        <f t="shared" si="29"/>
        <v>5705.1100000000006</v>
      </c>
      <c r="CL92" s="30">
        <f t="shared" si="29"/>
        <v>8759.91</v>
      </c>
      <c r="CM92" s="30">
        <f t="shared" si="29"/>
        <v>279.40999999999997</v>
      </c>
      <c r="CN92" s="30">
        <f t="shared" si="29"/>
        <v>165.13</v>
      </c>
      <c r="CO92" s="30">
        <f t="shared" si="29"/>
        <v>222.31</v>
      </c>
      <c r="CP92" s="30">
        <f t="shared" si="29"/>
        <v>31.5</v>
      </c>
      <c r="CQ92" s="30">
        <f t="shared" si="29"/>
        <v>1.99</v>
      </c>
    </row>
    <row r="94" spans="1:95" x14ac:dyDescent="0.25">
      <c r="B94" s="37" t="s">
        <v>176</v>
      </c>
    </row>
    <row r="95" spans="1:95" x14ac:dyDescent="0.25">
      <c r="B95" s="18" t="s">
        <v>102</v>
      </c>
    </row>
    <row r="96" spans="1:95" s="26" customFormat="1" x14ac:dyDescent="0.25">
      <c r="A96" s="23" t="str">
        <f>"-"</f>
        <v>-</v>
      </c>
      <c r="B96" s="24" t="s">
        <v>103</v>
      </c>
      <c r="C96" s="25">
        <v>40</v>
      </c>
      <c r="D96" s="25">
        <v>3.08</v>
      </c>
      <c r="E96" s="25">
        <v>0</v>
      </c>
      <c r="F96" s="25">
        <v>1.2</v>
      </c>
      <c r="G96" s="25">
        <v>1.2</v>
      </c>
      <c r="H96" s="25">
        <v>21.32</v>
      </c>
      <c r="I96" s="25">
        <v>107.80799999999999</v>
      </c>
      <c r="J96" s="25">
        <v>0.2</v>
      </c>
      <c r="K96" s="25">
        <v>0</v>
      </c>
      <c r="L96" s="25">
        <v>0</v>
      </c>
      <c r="M96" s="25">
        <v>0</v>
      </c>
      <c r="N96" s="25">
        <v>1.32</v>
      </c>
      <c r="O96" s="25">
        <v>18.72</v>
      </c>
      <c r="P96" s="25">
        <v>1.28</v>
      </c>
      <c r="Q96" s="25">
        <v>0</v>
      </c>
      <c r="R96" s="25">
        <v>0</v>
      </c>
      <c r="S96" s="25">
        <v>0.12</v>
      </c>
      <c r="T96" s="25">
        <v>0.64</v>
      </c>
      <c r="U96" s="25">
        <v>171.6</v>
      </c>
      <c r="V96" s="25">
        <v>52.4</v>
      </c>
      <c r="W96" s="25">
        <v>8.8000000000000007</v>
      </c>
      <c r="X96" s="25">
        <v>13.2</v>
      </c>
      <c r="Y96" s="25">
        <v>34</v>
      </c>
      <c r="Z96" s="25">
        <v>0.8</v>
      </c>
      <c r="AA96" s="25">
        <v>0</v>
      </c>
      <c r="AB96" s="25">
        <v>0</v>
      </c>
      <c r="AC96" s="25">
        <v>0</v>
      </c>
      <c r="AD96" s="25">
        <v>0.68</v>
      </c>
      <c r="AE96" s="25">
        <v>0.06</v>
      </c>
      <c r="AF96" s="25">
        <v>0.02</v>
      </c>
      <c r="AG96" s="25">
        <v>0.64</v>
      </c>
      <c r="AH96" s="25">
        <v>1.2</v>
      </c>
      <c r="AI96" s="25">
        <v>0</v>
      </c>
      <c r="AJ96" s="26">
        <v>0</v>
      </c>
      <c r="AK96" s="26">
        <v>148.80000000000001</v>
      </c>
      <c r="AL96" s="26">
        <v>154.4</v>
      </c>
      <c r="AM96" s="26">
        <v>236.4</v>
      </c>
      <c r="AN96" s="26">
        <v>79.599999999999994</v>
      </c>
      <c r="AO96" s="26">
        <v>46.8</v>
      </c>
      <c r="AP96" s="26">
        <v>93.6</v>
      </c>
      <c r="AQ96" s="26">
        <v>35.200000000000003</v>
      </c>
      <c r="AR96" s="26">
        <v>168</v>
      </c>
      <c r="AS96" s="26">
        <v>104.4</v>
      </c>
      <c r="AT96" s="26">
        <v>145.19999999999999</v>
      </c>
      <c r="AU96" s="26">
        <v>120.4</v>
      </c>
      <c r="AV96" s="26">
        <v>64.400000000000006</v>
      </c>
      <c r="AW96" s="26">
        <v>112</v>
      </c>
      <c r="AX96" s="26">
        <v>930</v>
      </c>
      <c r="AY96" s="26">
        <v>0</v>
      </c>
      <c r="AZ96" s="26">
        <v>302.8</v>
      </c>
      <c r="BA96" s="26">
        <v>132.4</v>
      </c>
      <c r="BB96" s="26">
        <v>88.8</v>
      </c>
      <c r="BC96" s="26">
        <v>69.2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0.01</v>
      </c>
      <c r="BJ96" s="26">
        <v>0</v>
      </c>
      <c r="BK96" s="26">
        <v>0.13</v>
      </c>
      <c r="BL96" s="26">
        <v>0</v>
      </c>
      <c r="BM96" s="26">
        <v>0.06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0.47</v>
      </c>
      <c r="BT96" s="26">
        <v>0</v>
      </c>
      <c r="BU96" s="26">
        <v>0</v>
      </c>
      <c r="BV96" s="26">
        <v>0.35</v>
      </c>
      <c r="BW96" s="26">
        <v>0.01</v>
      </c>
      <c r="BX96" s="26">
        <v>0</v>
      </c>
      <c r="BY96" s="26">
        <v>0</v>
      </c>
      <c r="BZ96" s="26">
        <v>0</v>
      </c>
      <c r="CA96" s="26">
        <v>0</v>
      </c>
      <c r="CB96" s="26">
        <v>13.64</v>
      </c>
      <c r="CC96" s="27"/>
      <c r="CD96" s="27"/>
      <c r="CE96" s="26">
        <v>0</v>
      </c>
      <c r="CG96" s="26">
        <v>0</v>
      </c>
      <c r="CH96" s="26">
        <v>0</v>
      </c>
      <c r="CI96" s="26">
        <v>0</v>
      </c>
      <c r="CJ96" s="26">
        <v>665</v>
      </c>
      <c r="CK96" s="26">
        <v>256.2</v>
      </c>
      <c r="CL96" s="26">
        <v>460.6</v>
      </c>
      <c r="CM96" s="26">
        <v>5.32</v>
      </c>
      <c r="CN96" s="26">
        <v>5.32</v>
      </c>
      <c r="CO96" s="26">
        <v>5.32</v>
      </c>
      <c r="CP96" s="26">
        <v>0</v>
      </c>
      <c r="CQ96" s="26">
        <v>0</v>
      </c>
    </row>
    <row r="97" spans="1:95" s="26" customFormat="1" x14ac:dyDescent="0.25">
      <c r="A97" s="23" t="str">
        <f>""</f>
        <v/>
      </c>
      <c r="B97" s="24" t="s">
        <v>104</v>
      </c>
      <c r="C97" s="25">
        <v>5</v>
      </c>
      <c r="D97" s="25">
        <v>0.04</v>
      </c>
      <c r="E97" s="25">
        <v>0.04</v>
      </c>
      <c r="F97" s="25">
        <v>3.63</v>
      </c>
      <c r="G97" s="25">
        <v>0</v>
      </c>
      <c r="H97" s="25">
        <v>7.0000000000000007E-2</v>
      </c>
      <c r="I97" s="25">
        <v>33.031999999999996</v>
      </c>
      <c r="J97" s="25">
        <v>2.36</v>
      </c>
      <c r="K97" s="25">
        <v>0.11</v>
      </c>
      <c r="L97" s="25">
        <v>0</v>
      </c>
      <c r="M97" s="25">
        <v>0</v>
      </c>
      <c r="N97" s="25">
        <v>7.0000000000000007E-2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7.0000000000000007E-2</v>
      </c>
      <c r="U97" s="25">
        <v>0.75</v>
      </c>
      <c r="V97" s="25">
        <v>1.5</v>
      </c>
      <c r="W97" s="25">
        <v>1.2</v>
      </c>
      <c r="X97" s="25">
        <v>0</v>
      </c>
      <c r="Y97" s="25">
        <v>1.5</v>
      </c>
      <c r="Z97" s="25">
        <v>0.01</v>
      </c>
      <c r="AA97" s="25">
        <v>20</v>
      </c>
      <c r="AB97" s="25">
        <v>15</v>
      </c>
      <c r="AC97" s="25">
        <v>22.5</v>
      </c>
      <c r="AD97" s="25">
        <v>0.05</v>
      </c>
      <c r="AE97" s="25">
        <v>0</v>
      </c>
      <c r="AF97" s="25">
        <v>0.01</v>
      </c>
      <c r="AG97" s="25">
        <v>0.01</v>
      </c>
      <c r="AH97" s="25">
        <v>0.01</v>
      </c>
      <c r="AI97" s="25">
        <v>0</v>
      </c>
      <c r="AJ97" s="26">
        <v>0</v>
      </c>
      <c r="AK97" s="26">
        <v>2.1</v>
      </c>
      <c r="AL97" s="26">
        <v>2.0499999999999998</v>
      </c>
      <c r="AM97" s="26">
        <v>3.8</v>
      </c>
      <c r="AN97" s="26">
        <v>2.25</v>
      </c>
      <c r="AO97" s="26">
        <v>0.85</v>
      </c>
      <c r="AP97" s="26">
        <v>2.35</v>
      </c>
      <c r="AQ97" s="26">
        <v>2.15</v>
      </c>
      <c r="AR97" s="26">
        <v>2.1</v>
      </c>
      <c r="AS97" s="26">
        <v>1.8</v>
      </c>
      <c r="AT97" s="26">
        <v>1.3</v>
      </c>
      <c r="AU97" s="26">
        <v>2.85</v>
      </c>
      <c r="AV97" s="26">
        <v>1.75</v>
      </c>
      <c r="AW97" s="26">
        <v>1.2</v>
      </c>
      <c r="AX97" s="26">
        <v>7.1</v>
      </c>
      <c r="AY97" s="26">
        <v>0</v>
      </c>
      <c r="AZ97" s="26">
        <v>2.4</v>
      </c>
      <c r="BA97" s="26">
        <v>2.7</v>
      </c>
      <c r="BB97" s="26">
        <v>2.1</v>
      </c>
      <c r="BC97" s="26">
        <v>0.5</v>
      </c>
      <c r="BD97" s="26">
        <v>0.13</v>
      </c>
      <c r="BE97" s="26">
        <v>0.06</v>
      </c>
      <c r="BF97" s="26">
        <v>0.03</v>
      </c>
      <c r="BG97" s="26">
        <v>0.08</v>
      </c>
      <c r="BH97" s="26">
        <v>0.09</v>
      </c>
      <c r="BI97" s="26">
        <v>0.4</v>
      </c>
      <c r="BJ97" s="26">
        <v>0</v>
      </c>
      <c r="BK97" s="26">
        <v>1.1000000000000001</v>
      </c>
      <c r="BL97" s="26">
        <v>0</v>
      </c>
      <c r="BM97" s="26">
        <v>0.34</v>
      </c>
      <c r="BN97" s="26">
        <v>0</v>
      </c>
      <c r="BO97" s="26">
        <v>0</v>
      </c>
      <c r="BP97" s="26">
        <v>0</v>
      </c>
      <c r="BQ97" s="26">
        <v>0.08</v>
      </c>
      <c r="BR97" s="26">
        <v>0.12</v>
      </c>
      <c r="BS97" s="26">
        <v>0.9</v>
      </c>
      <c r="BT97" s="26">
        <v>0</v>
      </c>
      <c r="BU97" s="26">
        <v>0</v>
      </c>
      <c r="BV97" s="26">
        <v>0.05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1.25</v>
      </c>
      <c r="CC97" s="27"/>
      <c r="CD97" s="27"/>
      <c r="CE97" s="26">
        <v>22.5</v>
      </c>
      <c r="CG97" s="26">
        <v>0.2</v>
      </c>
      <c r="CH97" s="26">
        <v>0.05</v>
      </c>
      <c r="CI97" s="26">
        <v>0.13</v>
      </c>
      <c r="CJ97" s="26">
        <v>10</v>
      </c>
      <c r="CK97" s="26">
        <v>4.0999999999999996</v>
      </c>
      <c r="CL97" s="26">
        <v>7.05</v>
      </c>
      <c r="CM97" s="26">
        <v>0.86</v>
      </c>
      <c r="CN97" s="26">
        <v>0.44</v>
      </c>
      <c r="CO97" s="26">
        <v>0.65</v>
      </c>
      <c r="CP97" s="26">
        <v>0</v>
      </c>
      <c r="CQ97" s="26">
        <v>0</v>
      </c>
    </row>
    <row r="98" spans="1:95" s="26" customFormat="1" x14ac:dyDescent="0.25">
      <c r="A98" s="23" t="str">
        <f>"-"</f>
        <v>-</v>
      </c>
      <c r="B98" s="24" t="s">
        <v>105</v>
      </c>
      <c r="C98" s="25">
        <v>20</v>
      </c>
      <c r="D98" s="25">
        <v>1.5</v>
      </c>
      <c r="E98" s="25">
        <v>0</v>
      </c>
      <c r="F98" s="25">
        <v>1.96</v>
      </c>
      <c r="G98" s="25">
        <v>0</v>
      </c>
      <c r="H98" s="25">
        <v>15.34</v>
      </c>
      <c r="I98" s="25">
        <v>84.452000000000012</v>
      </c>
      <c r="J98" s="25">
        <v>0.42</v>
      </c>
      <c r="K98" s="25">
        <v>0</v>
      </c>
      <c r="L98" s="25">
        <v>0</v>
      </c>
      <c r="M98" s="25">
        <v>0</v>
      </c>
      <c r="N98" s="25">
        <v>4.72</v>
      </c>
      <c r="O98" s="25">
        <v>10.16</v>
      </c>
      <c r="P98" s="25">
        <v>0.46</v>
      </c>
      <c r="Q98" s="25">
        <v>0</v>
      </c>
      <c r="R98" s="25">
        <v>0</v>
      </c>
      <c r="S98" s="25">
        <v>0.1</v>
      </c>
      <c r="T98" s="25">
        <v>0.2</v>
      </c>
      <c r="U98" s="25">
        <v>66</v>
      </c>
      <c r="V98" s="25">
        <v>22</v>
      </c>
      <c r="W98" s="25">
        <v>5.8</v>
      </c>
      <c r="X98" s="25">
        <v>4</v>
      </c>
      <c r="Y98" s="25">
        <v>18</v>
      </c>
      <c r="Z98" s="25">
        <v>0.42</v>
      </c>
      <c r="AA98" s="25">
        <v>2</v>
      </c>
      <c r="AB98" s="25">
        <v>1.6</v>
      </c>
      <c r="AC98" s="25">
        <v>2.2000000000000002</v>
      </c>
      <c r="AD98" s="25">
        <v>0.7</v>
      </c>
      <c r="AE98" s="25">
        <v>0.02</v>
      </c>
      <c r="AF98" s="25">
        <v>0.01</v>
      </c>
      <c r="AG98" s="25">
        <v>0.14000000000000001</v>
      </c>
      <c r="AH98" s="25">
        <v>0.38</v>
      </c>
      <c r="AI98" s="25">
        <v>0</v>
      </c>
      <c r="AJ98" s="26">
        <v>0</v>
      </c>
      <c r="AK98" s="26">
        <v>249.4</v>
      </c>
      <c r="AL98" s="26">
        <v>185.2</v>
      </c>
      <c r="AM98" s="26">
        <v>318.8</v>
      </c>
      <c r="AN98" s="26">
        <v>286.60000000000002</v>
      </c>
      <c r="AO98" s="26">
        <v>87.6</v>
      </c>
      <c r="AP98" s="26">
        <v>162.4</v>
      </c>
      <c r="AQ98" s="26">
        <v>47.6</v>
      </c>
      <c r="AR98" s="26">
        <v>185.6</v>
      </c>
      <c r="AS98" s="26">
        <v>0</v>
      </c>
      <c r="AT98" s="26">
        <v>0</v>
      </c>
      <c r="AU98" s="26">
        <v>0</v>
      </c>
      <c r="AV98" s="26">
        <v>87.8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0.9</v>
      </c>
      <c r="CC98" s="27"/>
      <c r="CD98" s="27"/>
      <c r="CE98" s="26">
        <v>2.27</v>
      </c>
      <c r="CG98" s="26">
        <v>1.26</v>
      </c>
      <c r="CH98" s="26">
        <v>1.26</v>
      </c>
      <c r="CI98" s="26">
        <v>1.26</v>
      </c>
      <c r="CJ98" s="26">
        <v>648</v>
      </c>
      <c r="CK98" s="26">
        <v>414</v>
      </c>
      <c r="CL98" s="26">
        <v>531</v>
      </c>
      <c r="CM98" s="26">
        <v>6.16</v>
      </c>
      <c r="CN98" s="26">
        <v>6.16</v>
      </c>
      <c r="CO98" s="26">
        <v>6.16</v>
      </c>
      <c r="CP98" s="26">
        <v>0</v>
      </c>
      <c r="CQ98" s="26">
        <v>0</v>
      </c>
    </row>
    <row r="99" spans="1:95" s="26" customFormat="1" x14ac:dyDescent="0.25">
      <c r="A99" s="23" t="str">
        <f>"27/10"</f>
        <v>27/10</v>
      </c>
      <c r="B99" s="24" t="s">
        <v>106</v>
      </c>
      <c r="C99" s="25">
        <v>180</v>
      </c>
      <c r="D99" s="25">
        <v>0.18</v>
      </c>
      <c r="E99" s="25">
        <v>0</v>
      </c>
      <c r="F99" s="25">
        <v>0.04</v>
      </c>
      <c r="G99" s="25">
        <v>0.04</v>
      </c>
      <c r="H99" s="25">
        <v>4.53</v>
      </c>
      <c r="I99" s="25">
        <v>18.157085999999993</v>
      </c>
      <c r="J99" s="25">
        <v>0</v>
      </c>
      <c r="K99" s="25">
        <v>0</v>
      </c>
      <c r="L99" s="25">
        <v>0</v>
      </c>
      <c r="M99" s="25">
        <v>0</v>
      </c>
      <c r="N99" s="25">
        <v>4.4400000000000004</v>
      </c>
      <c r="O99" s="25">
        <v>0</v>
      </c>
      <c r="P99" s="25">
        <v>0.09</v>
      </c>
      <c r="Q99" s="25">
        <v>0</v>
      </c>
      <c r="R99" s="25">
        <v>0</v>
      </c>
      <c r="S99" s="25">
        <v>0</v>
      </c>
      <c r="T99" s="25">
        <v>0.05</v>
      </c>
      <c r="U99" s="25">
        <v>0.04</v>
      </c>
      <c r="V99" s="25">
        <v>0.13</v>
      </c>
      <c r="W99" s="25">
        <v>0.13</v>
      </c>
      <c r="X99" s="25">
        <v>0</v>
      </c>
      <c r="Y99" s="25">
        <v>0</v>
      </c>
      <c r="Z99" s="25">
        <v>0.01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180.08</v>
      </c>
      <c r="CC99" s="27"/>
      <c r="CD99" s="27"/>
      <c r="CE99" s="26">
        <v>0</v>
      </c>
      <c r="CG99" s="26">
        <v>3.07</v>
      </c>
      <c r="CH99" s="26">
        <v>3.07</v>
      </c>
      <c r="CI99" s="26">
        <v>3.07</v>
      </c>
      <c r="CJ99" s="26">
        <v>331.88</v>
      </c>
      <c r="CK99" s="26">
        <v>130.5</v>
      </c>
      <c r="CL99" s="26">
        <v>231.19</v>
      </c>
      <c r="CM99" s="26">
        <v>33.01</v>
      </c>
      <c r="CN99" s="26">
        <v>19.510000000000002</v>
      </c>
      <c r="CO99" s="26">
        <v>26.26</v>
      </c>
      <c r="CP99" s="26">
        <v>4.5</v>
      </c>
      <c r="CQ99" s="26">
        <v>0</v>
      </c>
    </row>
    <row r="100" spans="1:95" s="15" customFormat="1" ht="31.5" x14ac:dyDescent="0.25">
      <c r="A100" s="19" t="str">
        <f>"16/4"</f>
        <v>16/4</v>
      </c>
      <c r="B100" s="20" t="s">
        <v>134</v>
      </c>
      <c r="C100" s="21">
        <v>180</v>
      </c>
      <c r="D100" s="21">
        <v>5.88</v>
      </c>
      <c r="E100" s="21">
        <v>2.12</v>
      </c>
      <c r="F100" s="21">
        <v>4.93</v>
      </c>
      <c r="G100" s="21">
        <v>1.19</v>
      </c>
      <c r="H100" s="21">
        <v>29.36</v>
      </c>
      <c r="I100" s="21">
        <v>183.8574648</v>
      </c>
      <c r="J100" s="21">
        <v>3.03</v>
      </c>
      <c r="K100" s="21">
        <v>0.08</v>
      </c>
      <c r="L100" s="21">
        <v>0</v>
      </c>
      <c r="M100" s="21">
        <v>0</v>
      </c>
      <c r="N100" s="21">
        <v>7.01</v>
      </c>
      <c r="O100" s="21">
        <v>21.16</v>
      </c>
      <c r="P100" s="21">
        <v>1.18</v>
      </c>
      <c r="Q100" s="21">
        <v>0</v>
      </c>
      <c r="R100" s="21">
        <v>0</v>
      </c>
      <c r="S100" s="21">
        <v>7.0000000000000007E-2</v>
      </c>
      <c r="T100" s="21">
        <v>1.4</v>
      </c>
      <c r="U100" s="21">
        <v>214.37</v>
      </c>
      <c r="V100" s="21">
        <v>160.43</v>
      </c>
      <c r="W100" s="21">
        <v>86.9</v>
      </c>
      <c r="X100" s="21">
        <v>34.85</v>
      </c>
      <c r="Y100" s="21">
        <v>130.58000000000001</v>
      </c>
      <c r="Z100" s="21">
        <v>0.94</v>
      </c>
      <c r="AA100" s="21">
        <v>17.28</v>
      </c>
      <c r="AB100" s="21">
        <v>20.16</v>
      </c>
      <c r="AC100" s="21">
        <v>33.119999999999997</v>
      </c>
      <c r="AD100" s="21">
        <v>0.14000000000000001</v>
      </c>
      <c r="AE100" s="21">
        <v>0.13</v>
      </c>
      <c r="AF100" s="21">
        <v>0.1</v>
      </c>
      <c r="AG100" s="21">
        <v>0.52</v>
      </c>
      <c r="AH100" s="21">
        <v>2.2400000000000002</v>
      </c>
      <c r="AI100" s="21">
        <v>0.37</v>
      </c>
      <c r="AJ100" s="15">
        <v>0</v>
      </c>
      <c r="AK100" s="15">
        <v>160.47</v>
      </c>
      <c r="AL100" s="15">
        <v>146.9</v>
      </c>
      <c r="AM100" s="15">
        <v>521.67999999999995</v>
      </c>
      <c r="AN100" s="15">
        <v>98.98</v>
      </c>
      <c r="AO100" s="15">
        <v>100.74</v>
      </c>
      <c r="AP100" s="15">
        <v>136.94999999999999</v>
      </c>
      <c r="AQ100" s="15">
        <v>62.37</v>
      </c>
      <c r="AR100" s="15">
        <v>197.69</v>
      </c>
      <c r="AS100" s="15">
        <v>365</v>
      </c>
      <c r="AT100" s="15">
        <v>144.69999999999999</v>
      </c>
      <c r="AU100" s="15">
        <v>221.89</v>
      </c>
      <c r="AV100" s="15">
        <v>89.17</v>
      </c>
      <c r="AW100" s="15">
        <v>102.33</v>
      </c>
      <c r="AX100" s="15">
        <v>756.05</v>
      </c>
      <c r="AY100" s="15">
        <v>0</v>
      </c>
      <c r="AZ100" s="15">
        <v>275.73</v>
      </c>
      <c r="BA100" s="15">
        <v>238.71</v>
      </c>
      <c r="BB100" s="15">
        <v>140.16999999999999</v>
      </c>
      <c r="BC100" s="15">
        <v>61.25</v>
      </c>
      <c r="BD100" s="15">
        <v>0.09</v>
      </c>
      <c r="BE100" s="15">
        <v>0.04</v>
      </c>
      <c r="BF100" s="15">
        <v>0.02</v>
      </c>
      <c r="BG100" s="15">
        <v>0.05</v>
      </c>
      <c r="BH100" s="15">
        <v>0.05</v>
      </c>
      <c r="BI100" s="15">
        <v>0.25</v>
      </c>
      <c r="BJ100" s="15">
        <v>0</v>
      </c>
      <c r="BK100" s="15">
        <v>0.78</v>
      </c>
      <c r="BL100" s="15">
        <v>0</v>
      </c>
      <c r="BM100" s="15">
        <v>0.23</v>
      </c>
      <c r="BN100" s="15">
        <v>0.01</v>
      </c>
      <c r="BO100" s="15">
        <v>0</v>
      </c>
      <c r="BP100" s="15">
        <v>0</v>
      </c>
      <c r="BQ100" s="15">
        <v>0.05</v>
      </c>
      <c r="BR100" s="15">
        <v>0.08</v>
      </c>
      <c r="BS100" s="15">
        <v>0.74</v>
      </c>
      <c r="BT100" s="15">
        <v>0</v>
      </c>
      <c r="BU100" s="15">
        <v>0</v>
      </c>
      <c r="BV100" s="15">
        <v>0.69</v>
      </c>
      <c r="BW100" s="15">
        <v>0.01</v>
      </c>
      <c r="BX100" s="15">
        <v>0</v>
      </c>
      <c r="BY100" s="15">
        <v>0</v>
      </c>
      <c r="BZ100" s="15">
        <v>0</v>
      </c>
      <c r="CA100" s="15">
        <v>0</v>
      </c>
      <c r="CB100" s="15">
        <v>149.22</v>
      </c>
      <c r="CC100" s="22"/>
      <c r="CD100" s="22"/>
      <c r="CE100" s="15">
        <v>20.64</v>
      </c>
      <c r="CG100" s="15">
        <v>27.9</v>
      </c>
      <c r="CH100" s="15">
        <v>13.75</v>
      </c>
      <c r="CI100" s="15">
        <v>20.82</v>
      </c>
      <c r="CJ100" s="15">
        <v>1911.3</v>
      </c>
      <c r="CK100" s="15">
        <v>875.79</v>
      </c>
      <c r="CL100" s="15">
        <v>1393.55</v>
      </c>
      <c r="CM100" s="15">
        <v>32.9</v>
      </c>
      <c r="CN100" s="15">
        <v>16.97</v>
      </c>
      <c r="CO100" s="15">
        <v>24.94</v>
      </c>
      <c r="CP100" s="15">
        <v>3.6</v>
      </c>
      <c r="CQ100" s="15">
        <v>0.45</v>
      </c>
    </row>
    <row r="101" spans="1:95" s="16" customFormat="1" x14ac:dyDescent="0.25">
      <c r="A101" s="28"/>
      <c r="B101" s="29" t="s">
        <v>108</v>
      </c>
      <c r="C101" s="30">
        <f>SUM(C96:C100)</f>
        <v>425</v>
      </c>
      <c r="D101" s="30">
        <f t="shared" ref="D101:BO101" si="30">SUM(D96:D100)</f>
        <v>10.68</v>
      </c>
      <c r="E101" s="30">
        <f t="shared" si="30"/>
        <v>2.16</v>
      </c>
      <c r="F101" s="30">
        <f t="shared" si="30"/>
        <v>11.76</v>
      </c>
      <c r="G101" s="30">
        <f t="shared" si="30"/>
        <v>2.4299999999999997</v>
      </c>
      <c r="H101" s="30">
        <f t="shared" si="30"/>
        <v>70.62</v>
      </c>
      <c r="I101" s="30">
        <f t="shared" si="30"/>
        <v>427.30655079999997</v>
      </c>
      <c r="J101" s="30">
        <f t="shared" si="30"/>
        <v>6.01</v>
      </c>
      <c r="K101" s="30">
        <f t="shared" si="30"/>
        <v>0.19</v>
      </c>
      <c r="L101" s="30">
        <f t="shared" si="30"/>
        <v>0</v>
      </c>
      <c r="M101" s="30">
        <f t="shared" si="30"/>
        <v>0</v>
      </c>
      <c r="N101" s="30">
        <f t="shared" si="30"/>
        <v>17.560000000000002</v>
      </c>
      <c r="O101" s="30">
        <f t="shared" si="30"/>
        <v>50.04</v>
      </c>
      <c r="P101" s="30">
        <f t="shared" si="30"/>
        <v>3.01</v>
      </c>
      <c r="Q101" s="30">
        <f t="shared" si="30"/>
        <v>0</v>
      </c>
      <c r="R101" s="30">
        <f t="shared" si="30"/>
        <v>0</v>
      </c>
      <c r="S101" s="30">
        <f t="shared" si="30"/>
        <v>0.29000000000000004</v>
      </c>
      <c r="T101" s="30">
        <f t="shared" si="30"/>
        <v>2.36</v>
      </c>
      <c r="U101" s="30">
        <f t="shared" si="30"/>
        <v>452.76</v>
      </c>
      <c r="V101" s="30">
        <f t="shared" si="30"/>
        <v>236.46</v>
      </c>
      <c r="W101" s="30">
        <f t="shared" si="30"/>
        <v>102.83000000000001</v>
      </c>
      <c r="X101" s="30">
        <f t="shared" si="30"/>
        <v>52.05</v>
      </c>
      <c r="Y101" s="30">
        <f t="shared" si="30"/>
        <v>184.08</v>
      </c>
      <c r="Z101" s="30">
        <f t="shared" si="30"/>
        <v>2.1799999999999997</v>
      </c>
      <c r="AA101" s="30">
        <f t="shared" si="30"/>
        <v>39.28</v>
      </c>
      <c r="AB101" s="30">
        <f t="shared" si="30"/>
        <v>36.760000000000005</v>
      </c>
      <c r="AC101" s="30">
        <f t="shared" si="30"/>
        <v>57.819999999999993</v>
      </c>
      <c r="AD101" s="30">
        <f t="shared" si="30"/>
        <v>1.5700000000000003</v>
      </c>
      <c r="AE101" s="30">
        <f t="shared" si="30"/>
        <v>0.21000000000000002</v>
      </c>
      <c r="AF101" s="30">
        <f t="shared" si="30"/>
        <v>0.14000000000000001</v>
      </c>
      <c r="AG101" s="30">
        <f t="shared" si="30"/>
        <v>1.31</v>
      </c>
      <c r="AH101" s="30">
        <f t="shared" si="30"/>
        <v>3.83</v>
      </c>
      <c r="AI101" s="30">
        <f t="shared" si="30"/>
        <v>0.37</v>
      </c>
      <c r="AJ101" s="30">
        <f t="shared" si="30"/>
        <v>0</v>
      </c>
      <c r="AK101" s="30">
        <f t="shared" si="30"/>
        <v>560.77</v>
      </c>
      <c r="AL101" s="30">
        <f t="shared" si="30"/>
        <v>488.54999999999995</v>
      </c>
      <c r="AM101" s="30">
        <f t="shared" si="30"/>
        <v>1080.6799999999998</v>
      </c>
      <c r="AN101" s="30">
        <f t="shared" si="30"/>
        <v>467.43000000000006</v>
      </c>
      <c r="AO101" s="30">
        <f t="shared" si="30"/>
        <v>235.99</v>
      </c>
      <c r="AP101" s="30">
        <f t="shared" si="30"/>
        <v>395.3</v>
      </c>
      <c r="AQ101" s="30">
        <f t="shared" si="30"/>
        <v>147.32</v>
      </c>
      <c r="AR101" s="30">
        <f t="shared" si="30"/>
        <v>553.39</v>
      </c>
      <c r="AS101" s="30">
        <f t="shared" si="30"/>
        <v>471.2</v>
      </c>
      <c r="AT101" s="30">
        <f t="shared" si="30"/>
        <v>291.2</v>
      </c>
      <c r="AU101" s="30">
        <f t="shared" si="30"/>
        <v>345.14</v>
      </c>
      <c r="AV101" s="30">
        <f t="shared" si="30"/>
        <v>243.12</v>
      </c>
      <c r="AW101" s="30">
        <f t="shared" si="30"/>
        <v>215.53</v>
      </c>
      <c r="AX101" s="30">
        <f t="shared" si="30"/>
        <v>1693.15</v>
      </c>
      <c r="AY101" s="30">
        <f t="shared" si="30"/>
        <v>0</v>
      </c>
      <c r="AZ101" s="30">
        <f t="shared" si="30"/>
        <v>580.93000000000006</v>
      </c>
      <c r="BA101" s="30">
        <f t="shared" si="30"/>
        <v>373.81</v>
      </c>
      <c r="BB101" s="30">
        <f t="shared" si="30"/>
        <v>231.07</v>
      </c>
      <c r="BC101" s="30">
        <f t="shared" si="30"/>
        <v>130.94999999999999</v>
      </c>
      <c r="BD101" s="30">
        <f t="shared" si="30"/>
        <v>0.22</v>
      </c>
      <c r="BE101" s="30">
        <f t="shared" si="30"/>
        <v>0.1</v>
      </c>
      <c r="BF101" s="30">
        <f t="shared" si="30"/>
        <v>0.05</v>
      </c>
      <c r="BG101" s="30">
        <f t="shared" si="30"/>
        <v>0.13</v>
      </c>
      <c r="BH101" s="30">
        <f t="shared" si="30"/>
        <v>0.14000000000000001</v>
      </c>
      <c r="BI101" s="30">
        <f t="shared" si="30"/>
        <v>0.66</v>
      </c>
      <c r="BJ101" s="30">
        <f t="shared" si="30"/>
        <v>0</v>
      </c>
      <c r="BK101" s="30">
        <f t="shared" si="30"/>
        <v>2.0099999999999998</v>
      </c>
      <c r="BL101" s="30">
        <f t="shared" si="30"/>
        <v>0</v>
      </c>
      <c r="BM101" s="30">
        <f t="shared" si="30"/>
        <v>0.63</v>
      </c>
      <c r="BN101" s="30">
        <f t="shared" si="30"/>
        <v>0.01</v>
      </c>
      <c r="BO101" s="30">
        <f t="shared" si="30"/>
        <v>0</v>
      </c>
      <c r="BP101" s="30">
        <f t="shared" ref="BP101:CO101" si="31">SUM(BP96:BP100)</f>
        <v>0</v>
      </c>
      <c r="BQ101" s="30">
        <f t="shared" si="31"/>
        <v>0.13</v>
      </c>
      <c r="BR101" s="30">
        <f t="shared" si="31"/>
        <v>0.2</v>
      </c>
      <c r="BS101" s="30">
        <f t="shared" si="31"/>
        <v>2.1100000000000003</v>
      </c>
      <c r="BT101" s="30">
        <f t="shared" si="31"/>
        <v>0</v>
      </c>
      <c r="BU101" s="30">
        <f t="shared" si="31"/>
        <v>0</v>
      </c>
      <c r="BV101" s="30">
        <f t="shared" si="31"/>
        <v>1.0899999999999999</v>
      </c>
      <c r="BW101" s="30">
        <f t="shared" si="31"/>
        <v>0.02</v>
      </c>
      <c r="BX101" s="30">
        <f t="shared" si="31"/>
        <v>0</v>
      </c>
      <c r="BY101" s="30">
        <f t="shared" si="31"/>
        <v>0</v>
      </c>
      <c r="BZ101" s="30">
        <f t="shared" si="31"/>
        <v>0</v>
      </c>
      <c r="CA101" s="30">
        <f t="shared" si="31"/>
        <v>0</v>
      </c>
      <c r="CB101" s="30">
        <f t="shared" si="31"/>
        <v>345.09000000000003</v>
      </c>
      <c r="CC101" s="30">
        <f t="shared" si="31"/>
        <v>0</v>
      </c>
      <c r="CD101" s="30">
        <f t="shared" si="31"/>
        <v>0</v>
      </c>
      <c r="CE101" s="30">
        <f t="shared" si="31"/>
        <v>45.41</v>
      </c>
      <c r="CF101" s="30">
        <f t="shared" si="31"/>
        <v>0</v>
      </c>
      <c r="CG101" s="30">
        <f t="shared" si="31"/>
        <v>32.43</v>
      </c>
      <c r="CH101" s="30">
        <f t="shared" si="31"/>
        <v>18.13</v>
      </c>
      <c r="CI101" s="30">
        <f t="shared" si="31"/>
        <v>25.28</v>
      </c>
      <c r="CJ101" s="30">
        <f t="shared" si="31"/>
        <v>3566.1800000000003</v>
      </c>
      <c r="CK101" s="30">
        <f t="shared" si="31"/>
        <v>1680.59</v>
      </c>
      <c r="CL101" s="30">
        <f t="shared" si="31"/>
        <v>2623.3900000000003</v>
      </c>
      <c r="CM101" s="30">
        <f t="shared" si="31"/>
        <v>78.25</v>
      </c>
      <c r="CN101" s="30">
        <f t="shared" si="31"/>
        <v>48.400000000000006</v>
      </c>
      <c r="CO101" s="30">
        <f t="shared" si="31"/>
        <v>63.33</v>
      </c>
      <c r="CP101" s="16">
        <v>8.1</v>
      </c>
      <c r="CQ101" s="16">
        <v>0.45</v>
      </c>
    </row>
    <row r="102" spans="1:95" x14ac:dyDescent="0.25">
      <c r="B102" s="18" t="s">
        <v>109</v>
      </c>
    </row>
    <row r="103" spans="1:95" s="15" customFormat="1" x14ac:dyDescent="0.25">
      <c r="A103" s="19" t="str">
        <f>"-"</f>
        <v>-</v>
      </c>
      <c r="B103" s="20" t="s">
        <v>110</v>
      </c>
      <c r="C103" s="21">
        <v>100</v>
      </c>
      <c r="D103" s="21">
        <v>0.5</v>
      </c>
      <c r="E103" s="21">
        <v>0</v>
      </c>
      <c r="F103" s="21">
        <v>0.1</v>
      </c>
      <c r="G103" s="21">
        <v>0</v>
      </c>
      <c r="H103" s="21">
        <v>10.3</v>
      </c>
      <c r="I103" s="21">
        <v>43.239999999999995</v>
      </c>
      <c r="J103" s="21">
        <v>0</v>
      </c>
      <c r="K103" s="21">
        <v>0</v>
      </c>
      <c r="L103" s="21">
        <v>0</v>
      </c>
      <c r="M103" s="21">
        <v>0</v>
      </c>
      <c r="N103" s="21">
        <v>9.9</v>
      </c>
      <c r="O103" s="21">
        <v>0.2</v>
      </c>
      <c r="P103" s="21">
        <v>0.2</v>
      </c>
      <c r="Q103" s="21">
        <v>0</v>
      </c>
      <c r="R103" s="21">
        <v>0</v>
      </c>
      <c r="S103" s="21">
        <v>0.5</v>
      </c>
      <c r="T103" s="21">
        <v>0.3</v>
      </c>
      <c r="U103" s="21">
        <v>6</v>
      </c>
      <c r="V103" s="21">
        <v>120</v>
      </c>
      <c r="W103" s="21">
        <v>7</v>
      </c>
      <c r="X103" s="21">
        <v>4</v>
      </c>
      <c r="Y103" s="21">
        <v>7</v>
      </c>
      <c r="Z103" s="21">
        <v>1.4</v>
      </c>
      <c r="AA103" s="21">
        <v>0</v>
      </c>
      <c r="AB103" s="21">
        <v>0</v>
      </c>
      <c r="AC103" s="21">
        <v>0</v>
      </c>
      <c r="AD103" s="21">
        <v>0.1</v>
      </c>
      <c r="AE103" s="21">
        <v>0.01</v>
      </c>
      <c r="AF103" s="21">
        <v>0.01</v>
      </c>
      <c r="AG103" s="21">
        <v>0.1</v>
      </c>
      <c r="AH103" s="21">
        <v>0.2</v>
      </c>
      <c r="AI103" s="21">
        <v>2</v>
      </c>
      <c r="AJ103" s="15">
        <v>0.2</v>
      </c>
      <c r="AK103" s="15">
        <v>8</v>
      </c>
      <c r="AL103" s="15">
        <v>10</v>
      </c>
      <c r="AM103" s="15">
        <v>14</v>
      </c>
      <c r="AN103" s="15">
        <v>14</v>
      </c>
      <c r="AO103" s="15">
        <v>2</v>
      </c>
      <c r="AP103" s="15">
        <v>8</v>
      </c>
      <c r="AQ103" s="15">
        <v>2</v>
      </c>
      <c r="AR103" s="15">
        <v>7</v>
      </c>
      <c r="AS103" s="15">
        <v>13</v>
      </c>
      <c r="AT103" s="15">
        <v>8</v>
      </c>
      <c r="AU103" s="15">
        <v>58</v>
      </c>
      <c r="AV103" s="15">
        <v>5</v>
      </c>
      <c r="AW103" s="15">
        <v>11</v>
      </c>
      <c r="AX103" s="15">
        <v>32</v>
      </c>
      <c r="AY103" s="15">
        <v>0</v>
      </c>
      <c r="AZ103" s="15">
        <v>10</v>
      </c>
      <c r="BA103" s="15">
        <v>12</v>
      </c>
      <c r="BB103" s="15">
        <v>5</v>
      </c>
      <c r="BC103" s="15">
        <v>4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88.1</v>
      </c>
      <c r="CC103" s="22"/>
      <c r="CD103" s="22"/>
      <c r="CE103" s="15">
        <v>0</v>
      </c>
      <c r="CG103" s="15">
        <v>2</v>
      </c>
      <c r="CH103" s="15">
        <v>2</v>
      </c>
      <c r="CI103" s="15">
        <v>2</v>
      </c>
      <c r="CJ103" s="15">
        <v>200</v>
      </c>
      <c r="CK103" s="15">
        <v>91</v>
      </c>
      <c r="CL103" s="15">
        <v>145.5</v>
      </c>
      <c r="CM103" s="15">
        <v>0.3</v>
      </c>
      <c r="CN103" s="15">
        <v>0.3</v>
      </c>
      <c r="CO103" s="15">
        <v>0.3</v>
      </c>
      <c r="CP103" s="15">
        <v>0</v>
      </c>
      <c r="CQ103" s="15">
        <v>0</v>
      </c>
    </row>
    <row r="104" spans="1:95" s="16" customFormat="1" x14ac:dyDescent="0.25">
      <c r="A104" s="28"/>
      <c r="B104" s="29" t="s">
        <v>111</v>
      </c>
      <c r="C104" s="30">
        <f>SUM(C103)</f>
        <v>100</v>
      </c>
      <c r="D104" s="30">
        <f t="shared" ref="D104:BO104" si="32">SUM(D103)</f>
        <v>0.5</v>
      </c>
      <c r="E104" s="30">
        <f t="shared" si="32"/>
        <v>0</v>
      </c>
      <c r="F104" s="30">
        <f t="shared" si="32"/>
        <v>0.1</v>
      </c>
      <c r="G104" s="30">
        <f t="shared" si="32"/>
        <v>0</v>
      </c>
      <c r="H104" s="30">
        <f t="shared" si="32"/>
        <v>10.3</v>
      </c>
      <c r="I104" s="30">
        <f t="shared" si="32"/>
        <v>43.239999999999995</v>
      </c>
      <c r="J104" s="30">
        <f t="shared" si="32"/>
        <v>0</v>
      </c>
      <c r="K104" s="30">
        <f t="shared" si="32"/>
        <v>0</v>
      </c>
      <c r="L104" s="30">
        <f t="shared" si="32"/>
        <v>0</v>
      </c>
      <c r="M104" s="30">
        <f t="shared" si="32"/>
        <v>0</v>
      </c>
      <c r="N104" s="30">
        <f t="shared" si="32"/>
        <v>9.9</v>
      </c>
      <c r="O104" s="30">
        <f t="shared" si="32"/>
        <v>0.2</v>
      </c>
      <c r="P104" s="30">
        <f t="shared" si="32"/>
        <v>0.2</v>
      </c>
      <c r="Q104" s="30">
        <f t="shared" si="32"/>
        <v>0</v>
      </c>
      <c r="R104" s="30">
        <f t="shared" si="32"/>
        <v>0</v>
      </c>
      <c r="S104" s="30">
        <f t="shared" si="32"/>
        <v>0.5</v>
      </c>
      <c r="T104" s="30">
        <f t="shared" si="32"/>
        <v>0.3</v>
      </c>
      <c r="U104" s="30">
        <f t="shared" si="32"/>
        <v>6</v>
      </c>
      <c r="V104" s="30">
        <f t="shared" si="32"/>
        <v>120</v>
      </c>
      <c r="W104" s="30">
        <f t="shared" si="32"/>
        <v>7</v>
      </c>
      <c r="X104" s="30">
        <f t="shared" si="32"/>
        <v>4</v>
      </c>
      <c r="Y104" s="30">
        <f t="shared" si="32"/>
        <v>7</v>
      </c>
      <c r="Z104" s="30">
        <f t="shared" si="32"/>
        <v>1.4</v>
      </c>
      <c r="AA104" s="30">
        <f t="shared" si="32"/>
        <v>0</v>
      </c>
      <c r="AB104" s="30">
        <f t="shared" si="32"/>
        <v>0</v>
      </c>
      <c r="AC104" s="30">
        <f t="shared" si="32"/>
        <v>0</v>
      </c>
      <c r="AD104" s="30">
        <f t="shared" si="32"/>
        <v>0.1</v>
      </c>
      <c r="AE104" s="30">
        <f t="shared" si="32"/>
        <v>0.01</v>
      </c>
      <c r="AF104" s="30">
        <f t="shared" si="32"/>
        <v>0.01</v>
      </c>
      <c r="AG104" s="30">
        <f t="shared" si="32"/>
        <v>0.1</v>
      </c>
      <c r="AH104" s="30">
        <f t="shared" si="32"/>
        <v>0.2</v>
      </c>
      <c r="AI104" s="30">
        <f t="shared" si="32"/>
        <v>2</v>
      </c>
      <c r="AJ104" s="30">
        <f t="shared" si="32"/>
        <v>0.2</v>
      </c>
      <c r="AK104" s="30">
        <f t="shared" si="32"/>
        <v>8</v>
      </c>
      <c r="AL104" s="30">
        <f t="shared" si="32"/>
        <v>10</v>
      </c>
      <c r="AM104" s="30">
        <f t="shared" si="32"/>
        <v>14</v>
      </c>
      <c r="AN104" s="30">
        <f t="shared" si="32"/>
        <v>14</v>
      </c>
      <c r="AO104" s="30">
        <f t="shared" si="32"/>
        <v>2</v>
      </c>
      <c r="AP104" s="30">
        <f t="shared" si="32"/>
        <v>8</v>
      </c>
      <c r="AQ104" s="30">
        <f t="shared" si="32"/>
        <v>2</v>
      </c>
      <c r="AR104" s="30">
        <f t="shared" si="32"/>
        <v>7</v>
      </c>
      <c r="AS104" s="30">
        <f t="shared" si="32"/>
        <v>13</v>
      </c>
      <c r="AT104" s="30">
        <f t="shared" si="32"/>
        <v>8</v>
      </c>
      <c r="AU104" s="30">
        <f t="shared" si="32"/>
        <v>58</v>
      </c>
      <c r="AV104" s="30">
        <f t="shared" si="32"/>
        <v>5</v>
      </c>
      <c r="AW104" s="30">
        <f t="shared" si="32"/>
        <v>11</v>
      </c>
      <c r="AX104" s="30">
        <f t="shared" si="32"/>
        <v>32</v>
      </c>
      <c r="AY104" s="30">
        <f t="shared" si="32"/>
        <v>0</v>
      </c>
      <c r="AZ104" s="30">
        <f t="shared" si="32"/>
        <v>10</v>
      </c>
      <c r="BA104" s="30">
        <f t="shared" si="32"/>
        <v>12</v>
      </c>
      <c r="BB104" s="30">
        <f t="shared" si="32"/>
        <v>5</v>
      </c>
      <c r="BC104" s="30">
        <f t="shared" si="32"/>
        <v>4</v>
      </c>
      <c r="BD104" s="30">
        <f t="shared" si="32"/>
        <v>0</v>
      </c>
      <c r="BE104" s="30">
        <f t="shared" si="32"/>
        <v>0</v>
      </c>
      <c r="BF104" s="30">
        <f t="shared" si="32"/>
        <v>0</v>
      </c>
      <c r="BG104" s="30">
        <f t="shared" si="32"/>
        <v>0</v>
      </c>
      <c r="BH104" s="30">
        <f t="shared" si="32"/>
        <v>0</v>
      </c>
      <c r="BI104" s="30">
        <f t="shared" si="32"/>
        <v>0</v>
      </c>
      <c r="BJ104" s="30">
        <f t="shared" si="32"/>
        <v>0</v>
      </c>
      <c r="BK104" s="30">
        <f t="shared" si="32"/>
        <v>0</v>
      </c>
      <c r="BL104" s="30">
        <f t="shared" si="32"/>
        <v>0</v>
      </c>
      <c r="BM104" s="30">
        <f t="shared" si="32"/>
        <v>0</v>
      </c>
      <c r="BN104" s="30">
        <f t="shared" si="32"/>
        <v>0</v>
      </c>
      <c r="BO104" s="30">
        <f t="shared" si="32"/>
        <v>0</v>
      </c>
      <c r="BP104" s="30">
        <f t="shared" ref="BP104:CO104" si="33">SUM(BP103)</f>
        <v>0</v>
      </c>
      <c r="BQ104" s="30">
        <f t="shared" si="33"/>
        <v>0</v>
      </c>
      <c r="BR104" s="30">
        <f t="shared" si="33"/>
        <v>0</v>
      </c>
      <c r="BS104" s="30">
        <f t="shared" si="33"/>
        <v>0</v>
      </c>
      <c r="BT104" s="30">
        <f t="shared" si="33"/>
        <v>0</v>
      </c>
      <c r="BU104" s="30">
        <f t="shared" si="33"/>
        <v>0</v>
      </c>
      <c r="BV104" s="30">
        <f t="shared" si="33"/>
        <v>0</v>
      </c>
      <c r="BW104" s="30">
        <f t="shared" si="33"/>
        <v>0</v>
      </c>
      <c r="BX104" s="30">
        <f t="shared" si="33"/>
        <v>0</v>
      </c>
      <c r="BY104" s="30">
        <f t="shared" si="33"/>
        <v>0</v>
      </c>
      <c r="BZ104" s="30">
        <f t="shared" si="33"/>
        <v>0</v>
      </c>
      <c r="CA104" s="30">
        <f t="shared" si="33"/>
        <v>0</v>
      </c>
      <c r="CB104" s="30">
        <f t="shared" si="33"/>
        <v>88.1</v>
      </c>
      <c r="CC104" s="30">
        <f t="shared" si="33"/>
        <v>0</v>
      </c>
      <c r="CD104" s="30">
        <f t="shared" si="33"/>
        <v>0</v>
      </c>
      <c r="CE104" s="30">
        <f t="shared" si="33"/>
        <v>0</v>
      </c>
      <c r="CF104" s="30">
        <f t="shared" si="33"/>
        <v>0</v>
      </c>
      <c r="CG104" s="30">
        <f t="shared" si="33"/>
        <v>2</v>
      </c>
      <c r="CH104" s="30">
        <f t="shared" si="33"/>
        <v>2</v>
      </c>
      <c r="CI104" s="30">
        <f t="shared" si="33"/>
        <v>2</v>
      </c>
      <c r="CJ104" s="30">
        <f t="shared" si="33"/>
        <v>200</v>
      </c>
      <c r="CK104" s="30">
        <f t="shared" si="33"/>
        <v>91</v>
      </c>
      <c r="CL104" s="30">
        <f t="shared" si="33"/>
        <v>145.5</v>
      </c>
      <c r="CM104" s="30">
        <f t="shared" si="33"/>
        <v>0.3</v>
      </c>
      <c r="CN104" s="30">
        <f t="shared" si="33"/>
        <v>0.3</v>
      </c>
      <c r="CO104" s="30">
        <f t="shared" si="33"/>
        <v>0.3</v>
      </c>
      <c r="CP104" s="16">
        <v>0</v>
      </c>
      <c r="CQ104" s="16">
        <v>0</v>
      </c>
    </row>
    <row r="105" spans="1:95" x14ac:dyDescent="0.25">
      <c r="B105" s="18" t="s">
        <v>112</v>
      </c>
    </row>
    <row r="106" spans="1:95" s="26" customFormat="1" x14ac:dyDescent="0.25">
      <c r="A106" s="23" t="str">
        <f>"-"</f>
        <v>-</v>
      </c>
      <c r="B106" s="24" t="s">
        <v>113</v>
      </c>
      <c r="C106" s="25">
        <v>20</v>
      </c>
      <c r="D106" s="25">
        <v>1.32</v>
      </c>
      <c r="E106" s="25">
        <v>0</v>
      </c>
      <c r="F106" s="25">
        <v>0.13</v>
      </c>
      <c r="G106" s="25">
        <v>0.13</v>
      </c>
      <c r="H106" s="25">
        <v>9.3800000000000008</v>
      </c>
      <c r="I106" s="25">
        <v>44.780199999999994</v>
      </c>
      <c r="J106" s="25">
        <v>0</v>
      </c>
      <c r="K106" s="25">
        <v>0</v>
      </c>
      <c r="L106" s="25">
        <v>0</v>
      </c>
      <c r="M106" s="25">
        <v>0</v>
      </c>
      <c r="N106" s="25">
        <v>0.22</v>
      </c>
      <c r="O106" s="25">
        <v>9.1199999999999992</v>
      </c>
      <c r="P106" s="25">
        <v>0.04</v>
      </c>
      <c r="Q106" s="25">
        <v>0</v>
      </c>
      <c r="R106" s="25">
        <v>0</v>
      </c>
      <c r="S106" s="25">
        <v>0</v>
      </c>
      <c r="T106" s="25">
        <v>0.36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6">
        <v>0</v>
      </c>
      <c r="AK106" s="26">
        <v>63.86</v>
      </c>
      <c r="AL106" s="26">
        <v>66.47</v>
      </c>
      <c r="AM106" s="26">
        <v>101.79</v>
      </c>
      <c r="AN106" s="26">
        <v>33.76</v>
      </c>
      <c r="AO106" s="26">
        <v>20.010000000000002</v>
      </c>
      <c r="AP106" s="26">
        <v>40.020000000000003</v>
      </c>
      <c r="AQ106" s="26">
        <v>15.14</v>
      </c>
      <c r="AR106" s="26">
        <v>72.38</v>
      </c>
      <c r="AS106" s="26">
        <v>44.89</v>
      </c>
      <c r="AT106" s="26">
        <v>62.64</v>
      </c>
      <c r="AU106" s="26">
        <v>51.68</v>
      </c>
      <c r="AV106" s="26">
        <v>27.14</v>
      </c>
      <c r="AW106" s="26">
        <v>48.02</v>
      </c>
      <c r="AX106" s="26">
        <v>401.59</v>
      </c>
      <c r="AY106" s="26">
        <v>0</v>
      </c>
      <c r="AZ106" s="26">
        <v>130.85</v>
      </c>
      <c r="BA106" s="26">
        <v>56.9</v>
      </c>
      <c r="BB106" s="26">
        <v>37.76</v>
      </c>
      <c r="BC106" s="26">
        <v>29.93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0.02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0.01</v>
      </c>
      <c r="BT106" s="26">
        <v>0</v>
      </c>
      <c r="BU106" s="26">
        <v>0</v>
      </c>
      <c r="BV106" s="26">
        <v>0.06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7.82</v>
      </c>
      <c r="CC106" s="27"/>
      <c r="CD106" s="27"/>
      <c r="CE106" s="26">
        <v>0</v>
      </c>
      <c r="CG106" s="26">
        <v>0</v>
      </c>
      <c r="CH106" s="26">
        <v>0</v>
      </c>
      <c r="CI106" s="26">
        <v>0</v>
      </c>
      <c r="CJ106" s="26">
        <v>380</v>
      </c>
      <c r="CK106" s="26">
        <v>146.4</v>
      </c>
      <c r="CL106" s="26">
        <v>263.2</v>
      </c>
      <c r="CM106" s="26">
        <v>3.04</v>
      </c>
      <c r="CN106" s="26">
        <v>3.04</v>
      </c>
      <c r="CO106" s="26">
        <v>3.04</v>
      </c>
      <c r="CP106" s="26">
        <v>0</v>
      </c>
      <c r="CQ106" s="26">
        <v>0</v>
      </c>
    </row>
    <row r="107" spans="1:95" s="26" customFormat="1" x14ac:dyDescent="0.25">
      <c r="A107" s="23" t="str">
        <f>"-"</f>
        <v>-</v>
      </c>
      <c r="B107" s="24" t="s">
        <v>114</v>
      </c>
      <c r="C107" s="25">
        <v>20</v>
      </c>
      <c r="D107" s="25">
        <v>1.32</v>
      </c>
      <c r="E107" s="25">
        <v>0</v>
      </c>
      <c r="F107" s="25">
        <v>0.24</v>
      </c>
      <c r="G107" s="25">
        <v>0.24</v>
      </c>
      <c r="H107" s="25">
        <v>8.34</v>
      </c>
      <c r="I107" s="25">
        <v>38.676000000000002</v>
      </c>
      <c r="J107" s="25">
        <v>0.04</v>
      </c>
      <c r="K107" s="25">
        <v>0</v>
      </c>
      <c r="L107" s="25">
        <v>0</v>
      </c>
      <c r="M107" s="25">
        <v>0</v>
      </c>
      <c r="N107" s="25">
        <v>0.24</v>
      </c>
      <c r="O107" s="25">
        <v>6.44</v>
      </c>
      <c r="P107" s="25">
        <v>1.66</v>
      </c>
      <c r="Q107" s="25">
        <v>0</v>
      </c>
      <c r="R107" s="25">
        <v>0</v>
      </c>
      <c r="S107" s="25">
        <v>0.2</v>
      </c>
      <c r="T107" s="25">
        <v>0.5</v>
      </c>
      <c r="U107" s="25">
        <v>122</v>
      </c>
      <c r="V107" s="25">
        <v>49</v>
      </c>
      <c r="W107" s="25">
        <v>7</v>
      </c>
      <c r="X107" s="25">
        <v>9.4</v>
      </c>
      <c r="Y107" s="25">
        <v>31.6</v>
      </c>
      <c r="Z107" s="25">
        <v>0.78</v>
      </c>
      <c r="AA107" s="25">
        <v>0</v>
      </c>
      <c r="AB107" s="25">
        <v>1</v>
      </c>
      <c r="AC107" s="25">
        <v>0.2</v>
      </c>
      <c r="AD107" s="25">
        <v>0.28000000000000003</v>
      </c>
      <c r="AE107" s="25">
        <v>0.04</v>
      </c>
      <c r="AF107" s="25">
        <v>0.02</v>
      </c>
      <c r="AG107" s="25">
        <v>0.14000000000000001</v>
      </c>
      <c r="AH107" s="25">
        <v>0.4</v>
      </c>
      <c r="AI107" s="25">
        <v>0</v>
      </c>
      <c r="AJ107" s="26">
        <v>0</v>
      </c>
      <c r="AK107" s="26">
        <v>64.400000000000006</v>
      </c>
      <c r="AL107" s="26">
        <v>49.6</v>
      </c>
      <c r="AM107" s="26">
        <v>85.4</v>
      </c>
      <c r="AN107" s="26">
        <v>44.6</v>
      </c>
      <c r="AO107" s="26">
        <v>18.600000000000001</v>
      </c>
      <c r="AP107" s="26">
        <v>39.6</v>
      </c>
      <c r="AQ107" s="26">
        <v>16</v>
      </c>
      <c r="AR107" s="26">
        <v>74.2</v>
      </c>
      <c r="AS107" s="26">
        <v>59.4</v>
      </c>
      <c r="AT107" s="26">
        <v>58.2</v>
      </c>
      <c r="AU107" s="26">
        <v>92.8</v>
      </c>
      <c r="AV107" s="26">
        <v>24.8</v>
      </c>
      <c r="AW107" s="26">
        <v>62</v>
      </c>
      <c r="AX107" s="26">
        <v>311.8</v>
      </c>
      <c r="AY107" s="26">
        <v>0</v>
      </c>
      <c r="AZ107" s="26">
        <v>105.2</v>
      </c>
      <c r="BA107" s="26">
        <v>58.2</v>
      </c>
      <c r="BB107" s="26">
        <v>36</v>
      </c>
      <c r="BC107" s="26">
        <v>26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0.03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0.02</v>
      </c>
      <c r="BT107" s="26">
        <v>0</v>
      </c>
      <c r="BU107" s="26">
        <v>0</v>
      </c>
      <c r="BV107" s="26">
        <v>0.1</v>
      </c>
      <c r="BW107" s="26">
        <v>0.02</v>
      </c>
      <c r="BX107" s="26">
        <v>0</v>
      </c>
      <c r="BY107" s="26">
        <v>0</v>
      </c>
      <c r="BZ107" s="26">
        <v>0</v>
      </c>
      <c r="CA107" s="26">
        <v>0</v>
      </c>
      <c r="CB107" s="26">
        <v>9.4</v>
      </c>
      <c r="CC107" s="27"/>
      <c r="CD107" s="27"/>
      <c r="CE107" s="26">
        <v>0.17</v>
      </c>
      <c r="CG107" s="26">
        <v>1</v>
      </c>
      <c r="CH107" s="26">
        <v>1</v>
      </c>
      <c r="CI107" s="26">
        <v>1</v>
      </c>
      <c r="CJ107" s="26">
        <v>190</v>
      </c>
      <c r="CK107" s="26">
        <v>73.2</v>
      </c>
      <c r="CL107" s="26">
        <v>131.6</v>
      </c>
      <c r="CM107" s="26">
        <v>1.9</v>
      </c>
      <c r="CN107" s="26">
        <v>1.58</v>
      </c>
      <c r="CO107" s="26">
        <v>1.74</v>
      </c>
      <c r="CP107" s="26">
        <v>0</v>
      </c>
      <c r="CQ107" s="26">
        <v>0</v>
      </c>
    </row>
    <row r="108" spans="1:95" s="26" customFormat="1" x14ac:dyDescent="0.25">
      <c r="A108" s="23" t="str">
        <f>"6/10"</f>
        <v>6/10</v>
      </c>
      <c r="B108" s="24" t="s">
        <v>130</v>
      </c>
      <c r="C108" s="25">
        <v>180</v>
      </c>
      <c r="D108" s="25">
        <v>0.92</v>
      </c>
      <c r="E108" s="25">
        <v>0</v>
      </c>
      <c r="F108" s="25">
        <v>0.05</v>
      </c>
      <c r="G108" s="25">
        <v>0.05</v>
      </c>
      <c r="H108" s="25">
        <v>20.86</v>
      </c>
      <c r="I108" s="25">
        <v>78.839027999999999</v>
      </c>
      <c r="J108" s="25">
        <v>0.02</v>
      </c>
      <c r="K108" s="25">
        <v>0</v>
      </c>
      <c r="L108" s="25">
        <v>0</v>
      </c>
      <c r="M108" s="25">
        <v>0</v>
      </c>
      <c r="N108" s="25">
        <v>17.27</v>
      </c>
      <c r="O108" s="25">
        <v>0.51</v>
      </c>
      <c r="P108" s="25">
        <v>3.08</v>
      </c>
      <c r="Q108" s="25">
        <v>0</v>
      </c>
      <c r="R108" s="25">
        <v>0</v>
      </c>
      <c r="S108" s="25">
        <v>0.27</v>
      </c>
      <c r="T108" s="25">
        <v>0.73</v>
      </c>
      <c r="U108" s="25">
        <v>3.12</v>
      </c>
      <c r="V108" s="25">
        <v>306.24</v>
      </c>
      <c r="W108" s="25">
        <v>28.2</v>
      </c>
      <c r="X108" s="25">
        <v>17.96</v>
      </c>
      <c r="Y108" s="25">
        <v>24.44</v>
      </c>
      <c r="Z108" s="25">
        <v>0.57999999999999996</v>
      </c>
      <c r="AA108" s="25">
        <v>0</v>
      </c>
      <c r="AB108" s="25">
        <v>567</v>
      </c>
      <c r="AC108" s="25">
        <v>104.94</v>
      </c>
      <c r="AD108" s="25">
        <v>0.99</v>
      </c>
      <c r="AE108" s="25">
        <v>0.02</v>
      </c>
      <c r="AF108" s="25">
        <v>0.03</v>
      </c>
      <c r="AG108" s="25">
        <v>0.46</v>
      </c>
      <c r="AH108" s="25">
        <v>0.7</v>
      </c>
      <c r="AI108" s="25">
        <v>0.28999999999999998</v>
      </c>
      <c r="AJ108" s="26">
        <v>0</v>
      </c>
      <c r="AK108" s="26">
        <v>0.01</v>
      </c>
      <c r="AL108" s="26">
        <v>0.01</v>
      </c>
      <c r="AM108" s="26">
        <v>0.01</v>
      </c>
      <c r="AN108" s="26">
        <v>0.02</v>
      </c>
      <c r="AO108" s="26">
        <v>0</v>
      </c>
      <c r="AP108" s="26">
        <v>0.01</v>
      </c>
      <c r="AQ108" s="26">
        <v>0</v>
      </c>
      <c r="AR108" s="26">
        <v>0.01</v>
      </c>
      <c r="AS108" s="26">
        <v>0.01</v>
      </c>
      <c r="AT108" s="26">
        <v>0.01</v>
      </c>
      <c r="AU108" s="26">
        <v>0.05</v>
      </c>
      <c r="AV108" s="26">
        <v>0</v>
      </c>
      <c r="AW108" s="26">
        <v>0.01</v>
      </c>
      <c r="AX108" s="26">
        <v>0.02</v>
      </c>
      <c r="AY108" s="26">
        <v>0</v>
      </c>
      <c r="AZ108" s="26">
        <v>0.01</v>
      </c>
      <c r="BA108" s="26">
        <v>0.01</v>
      </c>
      <c r="BB108" s="26">
        <v>0.01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0.01</v>
      </c>
      <c r="BT108" s="26">
        <v>0</v>
      </c>
      <c r="BU108" s="26">
        <v>0</v>
      </c>
      <c r="BV108" s="26">
        <v>0.01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192.61</v>
      </c>
      <c r="CC108" s="27"/>
      <c r="CD108" s="27"/>
      <c r="CE108" s="26">
        <v>94.5</v>
      </c>
      <c r="CG108" s="26">
        <v>3.95</v>
      </c>
      <c r="CH108" s="26">
        <v>3.95</v>
      </c>
      <c r="CI108" s="26">
        <v>3.95</v>
      </c>
      <c r="CJ108" s="26">
        <v>454.5</v>
      </c>
      <c r="CK108" s="26">
        <v>172.98</v>
      </c>
      <c r="CL108" s="26">
        <v>313.74</v>
      </c>
      <c r="CM108" s="26">
        <v>41.94</v>
      </c>
      <c r="CN108" s="26">
        <v>24.93</v>
      </c>
      <c r="CO108" s="26">
        <v>33.44</v>
      </c>
      <c r="CP108" s="26">
        <v>9</v>
      </c>
      <c r="CQ108" s="26">
        <v>0</v>
      </c>
    </row>
    <row r="109" spans="1:95" s="26" customFormat="1" ht="31.5" x14ac:dyDescent="0.25">
      <c r="A109" s="23" t="str">
        <f>"4/2"</f>
        <v>4/2</v>
      </c>
      <c r="B109" s="24" t="s">
        <v>143</v>
      </c>
      <c r="C109" s="25">
        <v>180</v>
      </c>
      <c r="D109" s="25">
        <v>1.2</v>
      </c>
      <c r="E109" s="25">
        <v>5.86</v>
      </c>
      <c r="F109" s="25">
        <v>2.0099999999999998</v>
      </c>
      <c r="G109" s="25">
        <v>2.2799999999999998</v>
      </c>
      <c r="H109" s="25">
        <v>9.5299999999999994</v>
      </c>
      <c r="I109" s="25">
        <v>57.6051912</v>
      </c>
      <c r="J109" s="25">
        <v>0.28000000000000003</v>
      </c>
      <c r="K109" s="25">
        <v>1.4</v>
      </c>
      <c r="L109" s="25">
        <v>0</v>
      </c>
      <c r="M109" s="25">
        <v>0</v>
      </c>
      <c r="N109" s="25">
        <v>6.01</v>
      </c>
      <c r="O109" s="25">
        <v>2.04</v>
      </c>
      <c r="P109" s="25">
        <v>1.48</v>
      </c>
      <c r="Q109" s="25">
        <v>0</v>
      </c>
      <c r="R109" s="25">
        <v>0</v>
      </c>
      <c r="S109" s="25">
        <v>0.19</v>
      </c>
      <c r="T109" s="25">
        <v>1.38</v>
      </c>
      <c r="U109" s="25">
        <v>260.45999999999998</v>
      </c>
      <c r="V109" s="25">
        <v>223.47</v>
      </c>
      <c r="W109" s="25">
        <v>22.86</v>
      </c>
      <c r="X109" s="25">
        <v>14.72</v>
      </c>
      <c r="Y109" s="25">
        <v>30.73</v>
      </c>
      <c r="Z109" s="25">
        <v>0.7</v>
      </c>
      <c r="AA109" s="25">
        <v>0</v>
      </c>
      <c r="AB109" s="25">
        <v>729.22</v>
      </c>
      <c r="AC109" s="25">
        <v>151.91999999999999</v>
      </c>
      <c r="AD109" s="25">
        <v>1.07</v>
      </c>
      <c r="AE109" s="25">
        <v>0.03</v>
      </c>
      <c r="AF109" s="25">
        <v>0.03</v>
      </c>
      <c r="AG109" s="25">
        <v>0.38</v>
      </c>
      <c r="AH109" s="25">
        <v>0.68</v>
      </c>
      <c r="AI109" s="25">
        <v>5.72</v>
      </c>
      <c r="AJ109" s="26">
        <v>0</v>
      </c>
      <c r="AK109" s="26">
        <v>28.5</v>
      </c>
      <c r="AL109" s="26">
        <v>30.8</v>
      </c>
      <c r="AM109" s="26">
        <v>36.549999999999997</v>
      </c>
      <c r="AN109" s="26">
        <v>43.86</v>
      </c>
      <c r="AO109" s="26">
        <v>10.36</v>
      </c>
      <c r="AP109" s="26">
        <v>28.02</v>
      </c>
      <c r="AQ109" s="26">
        <v>8.1199999999999992</v>
      </c>
      <c r="AR109" s="26">
        <v>27.41</v>
      </c>
      <c r="AS109" s="26">
        <v>31.54</v>
      </c>
      <c r="AT109" s="26">
        <v>55.71</v>
      </c>
      <c r="AU109" s="26">
        <v>130.69</v>
      </c>
      <c r="AV109" s="26">
        <v>10.44</v>
      </c>
      <c r="AW109" s="26">
        <v>24.17</v>
      </c>
      <c r="AX109" s="26">
        <v>157.1</v>
      </c>
      <c r="AY109" s="26">
        <v>0</v>
      </c>
      <c r="AZ109" s="26">
        <v>26.8</v>
      </c>
      <c r="BA109" s="26">
        <v>30.93</v>
      </c>
      <c r="BB109" s="26">
        <v>25.59</v>
      </c>
      <c r="BC109" s="26">
        <v>9.34</v>
      </c>
      <c r="BD109" s="26">
        <v>0</v>
      </c>
      <c r="BE109" s="26">
        <v>0</v>
      </c>
      <c r="BF109" s="26">
        <v>0</v>
      </c>
      <c r="BG109" s="26">
        <v>0</v>
      </c>
      <c r="BH109" s="26">
        <v>0</v>
      </c>
      <c r="BI109" s="26">
        <v>0</v>
      </c>
      <c r="BJ109" s="26">
        <v>0</v>
      </c>
      <c r="BK109" s="26">
        <v>0.13</v>
      </c>
      <c r="BL109" s="26">
        <v>0</v>
      </c>
      <c r="BM109" s="26">
        <v>0.08</v>
      </c>
      <c r="BN109" s="26">
        <v>0.01</v>
      </c>
      <c r="BO109" s="26">
        <v>0.01</v>
      </c>
      <c r="BP109" s="26">
        <v>0</v>
      </c>
      <c r="BQ109" s="26">
        <v>0</v>
      </c>
      <c r="BR109" s="26">
        <v>0</v>
      </c>
      <c r="BS109" s="26">
        <v>0.47</v>
      </c>
      <c r="BT109" s="26">
        <v>0</v>
      </c>
      <c r="BU109" s="26">
        <v>0</v>
      </c>
      <c r="BV109" s="26">
        <v>1.29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207.15</v>
      </c>
      <c r="CC109" s="27"/>
      <c r="CD109" s="27"/>
      <c r="CE109" s="26">
        <v>121.54</v>
      </c>
      <c r="CG109" s="26">
        <v>29.52</v>
      </c>
      <c r="CH109" s="26">
        <v>16.13</v>
      </c>
      <c r="CI109" s="26">
        <v>22.82</v>
      </c>
      <c r="CJ109" s="26">
        <v>543.53</v>
      </c>
      <c r="CK109" s="26">
        <v>169.13</v>
      </c>
      <c r="CL109" s="26">
        <v>356.33</v>
      </c>
      <c r="CM109" s="26">
        <v>6.8</v>
      </c>
      <c r="CN109" s="26">
        <v>3.82</v>
      </c>
      <c r="CO109" s="26">
        <v>5.31</v>
      </c>
      <c r="CP109" s="26">
        <v>1.8</v>
      </c>
      <c r="CQ109" s="26">
        <v>0.63</v>
      </c>
    </row>
    <row r="110" spans="1:95" s="26" customFormat="1" ht="18" customHeight="1" x14ac:dyDescent="0.25">
      <c r="A110" s="23" t="str">
        <f>"46/3"</f>
        <v>46/3</v>
      </c>
      <c r="B110" s="24" t="s">
        <v>144</v>
      </c>
      <c r="C110" s="25">
        <v>150</v>
      </c>
      <c r="D110" s="25">
        <v>5.3</v>
      </c>
      <c r="E110" s="25">
        <v>0.03</v>
      </c>
      <c r="F110" s="25">
        <v>2.98</v>
      </c>
      <c r="G110" s="25">
        <v>0.66</v>
      </c>
      <c r="H110" s="25">
        <v>34.11</v>
      </c>
      <c r="I110" s="25">
        <v>183.94017449999998</v>
      </c>
      <c r="J110" s="25">
        <v>1.87</v>
      </c>
      <c r="K110" s="25">
        <v>0.08</v>
      </c>
      <c r="L110" s="25">
        <v>0</v>
      </c>
      <c r="M110" s="25">
        <v>0</v>
      </c>
      <c r="N110" s="25">
        <v>0.97</v>
      </c>
      <c r="O110" s="25">
        <v>31.42</v>
      </c>
      <c r="P110" s="25">
        <v>1.72</v>
      </c>
      <c r="Q110" s="25">
        <v>0</v>
      </c>
      <c r="R110" s="25">
        <v>0</v>
      </c>
      <c r="S110" s="25">
        <v>0</v>
      </c>
      <c r="T110" s="25">
        <v>0.68</v>
      </c>
      <c r="U110" s="25">
        <v>147.26</v>
      </c>
      <c r="V110" s="25">
        <v>56.22</v>
      </c>
      <c r="W110" s="25">
        <v>10.53</v>
      </c>
      <c r="X110" s="25">
        <v>7.17</v>
      </c>
      <c r="Y110" s="25">
        <v>39.83</v>
      </c>
      <c r="Z110" s="25">
        <v>0.73</v>
      </c>
      <c r="AA110" s="25">
        <v>9</v>
      </c>
      <c r="AB110" s="25">
        <v>9</v>
      </c>
      <c r="AC110" s="25">
        <v>16.88</v>
      </c>
      <c r="AD110" s="25">
        <v>0.8</v>
      </c>
      <c r="AE110" s="25">
        <v>0.06</v>
      </c>
      <c r="AF110" s="25">
        <v>0.02</v>
      </c>
      <c r="AG110" s="25">
        <v>0.49</v>
      </c>
      <c r="AH110" s="25">
        <v>1.49</v>
      </c>
      <c r="AI110" s="25">
        <v>0</v>
      </c>
      <c r="AJ110" s="26">
        <v>0</v>
      </c>
      <c r="AK110" s="26">
        <v>229.67</v>
      </c>
      <c r="AL110" s="26">
        <v>209.98</v>
      </c>
      <c r="AM110" s="26">
        <v>393.39</v>
      </c>
      <c r="AN110" s="26">
        <v>122.87</v>
      </c>
      <c r="AO110" s="26">
        <v>74.91</v>
      </c>
      <c r="AP110" s="26">
        <v>152.19</v>
      </c>
      <c r="AQ110" s="26">
        <v>49.94</v>
      </c>
      <c r="AR110" s="26">
        <v>244.06</v>
      </c>
      <c r="AS110" s="26">
        <v>161.38999999999999</v>
      </c>
      <c r="AT110" s="26">
        <v>194.59</v>
      </c>
      <c r="AU110" s="26">
        <v>166.92</v>
      </c>
      <c r="AV110" s="26">
        <v>98.07</v>
      </c>
      <c r="AW110" s="26">
        <v>170.55</v>
      </c>
      <c r="AX110" s="26">
        <v>1497.86</v>
      </c>
      <c r="AY110" s="26">
        <v>0</v>
      </c>
      <c r="AZ110" s="26">
        <v>471.98</v>
      </c>
      <c r="BA110" s="26">
        <v>244.48</v>
      </c>
      <c r="BB110" s="26">
        <v>122.77</v>
      </c>
      <c r="BC110" s="26">
        <v>97.19</v>
      </c>
      <c r="BD110" s="26">
        <v>0.09</v>
      </c>
      <c r="BE110" s="26">
        <v>0.04</v>
      </c>
      <c r="BF110" s="26">
        <v>0.02</v>
      </c>
      <c r="BG110" s="26">
        <v>0.05</v>
      </c>
      <c r="BH110" s="26">
        <v>0.06</v>
      </c>
      <c r="BI110" s="26">
        <v>0.26</v>
      </c>
      <c r="BJ110" s="26">
        <v>0</v>
      </c>
      <c r="BK110" s="26">
        <v>0.81</v>
      </c>
      <c r="BL110" s="26">
        <v>0</v>
      </c>
      <c r="BM110" s="26">
        <v>0.23</v>
      </c>
      <c r="BN110" s="26">
        <v>0</v>
      </c>
      <c r="BO110" s="26">
        <v>0</v>
      </c>
      <c r="BP110" s="26">
        <v>0</v>
      </c>
      <c r="BQ110" s="26">
        <v>0.05</v>
      </c>
      <c r="BR110" s="26">
        <v>0.08</v>
      </c>
      <c r="BS110" s="26">
        <v>0.6</v>
      </c>
      <c r="BT110" s="26">
        <v>0</v>
      </c>
      <c r="BU110" s="26">
        <v>0</v>
      </c>
      <c r="BV110" s="26">
        <v>0.24</v>
      </c>
      <c r="BW110" s="26">
        <v>0.01</v>
      </c>
      <c r="BX110" s="26">
        <v>0</v>
      </c>
      <c r="BY110" s="26">
        <v>0</v>
      </c>
      <c r="BZ110" s="26">
        <v>0</v>
      </c>
      <c r="CA110" s="26">
        <v>0</v>
      </c>
      <c r="CB110" s="26">
        <v>7.57</v>
      </c>
      <c r="CC110" s="27"/>
      <c r="CD110" s="27"/>
      <c r="CE110" s="26">
        <v>10.5</v>
      </c>
      <c r="CG110" s="26">
        <v>12.73</v>
      </c>
      <c r="CH110" s="26">
        <v>6.64</v>
      </c>
      <c r="CI110" s="26">
        <v>9.69</v>
      </c>
      <c r="CJ110" s="26">
        <v>295.86</v>
      </c>
      <c r="CK110" s="26">
        <v>292.32</v>
      </c>
      <c r="CL110" s="26">
        <v>294.08999999999997</v>
      </c>
      <c r="CM110" s="26">
        <v>7.49</v>
      </c>
      <c r="CN110" s="26">
        <v>3.81</v>
      </c>
      <c r="CO110" s="26">
        <v>5.65</v>
      </c>
      <c r="CP110" s="26">
        <v>0</v>
      </c>
      <c r="CQ110" s="26">
        <v>0.38</v>
      </c>
    </row>
    <row r="111" spans="1:95" s="15" customFormat="1" x14ac:dyDescent="0.25">
      <c r="A111" s="19" t="str">
        <f>"4/256"</f>
        <v>4/256</v>
      </c>
      <c r="B111" s="20" t="s">
        <v>145</v>
      </c>
      <c r="C111" s="21">
        <v>70</v>
      </c>
      <c r="D111" s="21">
        <v>10.53</v>
      </c>
      <c r="E111" s="21">
        <v>10.81</v>
      </c>
      <c r="F111" s="21">
        <v>10.050000000000001</v>
      </c>
      <c r="G111" s="21">
        <v>2.12</v>
      </c>
      <c r="H111" s="21">
        <v>2.08</v>
      </c>
      <c r="I111" s="21">
        <v>140.66461920000003</v>
      </c>
      <c r="J111" s="21">
        <v>4.3899999999999997</v>
      </c>
      <c r="K111" s="21">
        <v>1.37</v>
      </c>
      <c r="L111" s="21">
        <v>0</v>
      </c>
      <c r="M111" s="21">
        <v>0</v>
      </c>
      <c r="N111" s="21">
        <v>0.96</v>
      </c>
      <c r="O111" s="21">
        <v>0.9</v>
      </c>
      <c r="P111" s="21">
        <v>0.22</v>
      </c>
      <c r="Q111" s="21">
        <v>0</v>
      </c>
      <c r="R111" s="21">
        <v>0</v>
      </c>
      <c r="S111" s="21">
        <v>0.1</v>
      </c>
      <c r="T111" s="21">
        <v>0.89</v>
      </c>
      <c r="U111" s="21">
        <v>120.32</v>
      </c>
      <c r="V111" s="21">
        <v>204.39</v>
      </c>
      <c r="W111" s="21">
        <v>7.55</v>
      </c>
      <c r="X111" s="21">
        <v>14.14</v>
      </c>
      <c r="Y111" s="21">
        <v>101.07</v>
      </c>
      <c r="Z111" s="21">
        <v>1.49</v>
      </c>
      <c r="AA111" s="21">
        <v>0</v>
      </c>
      <c r="AB111" s="21">
        <v>319.2</v>
      </c>
      <c r="AC111" s="21">
        <v>66.5</v>
      </c>
      <c r="AD111" s="21">
        <v>1.23</v>
      </c>
      <c r="AE111" s="21">
        <v>0.03</v>
      </c>
      <c r="AF111" s="21">
        <v>0.08</v>
      </c>
      <c r="AG111" s="21">
        <v>2.2799999999999998</v>
      </c>
      <c r="AH111" s="21">
        <v>4.9400000000000004</v>
      </c>
      <c r="AI111" s="21">
        <v>0.8</v>
      </c>
      <c r="AJ111" s="15">
        <v>0</v>
      </c>
      <c r="AK111" s="15">
        <v>572.59</v>
      </c>
      <c r="AL111" s="15">
        <v>433.66</v>
      </c>
      <c r="AM111" s="15">
        <v>818.96</v>
      </c>
      <c r="AN111" s="15">
        <v>1418.25</v>
      </c>
      <c r="AO111" s="15">
        <v>245.28</v>
      </c>
      <c r="AP111" s="15">
        <v>443.49</v>
      </c>
      <c r="AQ111" s="15">
        <v>116.22</v>
      </c>
      <c r="AR111" s="15">
        <v>441.58</v>
      </c>
      <c r="AS111" s="15">
        <v>598.72</v>
      </c>
      <c r="AT111" s="15">
        <v>575.97</v>
      </c>
      <c r="AU111" s="15">
        <v>975.24</v>
      </c>
      <c r="AV111" s="15">
        <v>390.76</v>
      </c>
      <c r="AW111" s="15">
        <v>517.1</v>
      </c>
      <c r="AX111" s="15">
        <v>1725.01</v>
      </c>
      <c r="AY111" s="15">
        <v>158.38</v>
      </c>
      <c r="AZ111" s="15">
        <v>387.66</v>
      </c>
      <c r="BA111" s="15">
        <v>433.44</v>
      </c>
      <c r="BB111" s="15">
        <v>363.12</v>
      </c>
      <c r="BC111" s="15">
        <v>144.4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0.12</v>
      </c>
      <c r="BL111" s="15">
        <v>0</v>
      </c>
      <c r="BM111" s="15">
        <v>0.08</v>
      </c>
      <c r="BN111" s="15">
        <v>0.01</v>
      </c>
      <c r="BO111" s="15">
        <v>0.01</v>
      </c>
      <c r="BP111" s="15">
        <v>0</v>
      </c>
      <c r="BQ111" s="15">
        <v>0</v>
      </c>
      <c r="BR111" s="15">
        <v>0</v>
      </c>
      <c r="BS111" s="15">
        <v>0.44</v>
      </c>
      <c r="BT111" s="15">
        <v>0</v>
      </c>
      <c r="BU111" s="15">
        <v>0</v>
      </c>
      <c r="BV111" s="15">
        <v>1.25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45</v>
      </c>
      <c r="CC111" s="22"/>
      <c r="CD111" s="22"/>
      <c r="CE111" s="15">
        <v>53.2</v>
      </c>
      <c r="CG111" s="15">
        <v>9.16</v>
      </c>
      <c r="CH111" s="15">
        <v>6.16</v>
      </c>
      <c r="CI111" s="15">
        <v>7.66</v>
      </c>
      <c r="CJ111" s="15">
        <v>1399.1</v>
      </c>
      <c r="CK111" s="15">
        <v>874.55</v>
      </c>
      <c r="CL111" s="15">
        <v>1136.82</v>
      </c>
      <c r="CM111" s="15">
        <v>9.56</v>
      </c>
      <c r="CN111" s="15">
        <v>5.58</v>
      </c>
      <c r="CO111" s="15">
        <v>7.58</v>
      </c>
      <c r="CP111" s="15">
        <v>0</v>
      </c>
      <c r="CQ111" s="15">
        <v>0.21</v>
      </c>
    </row>
    <row r="112" spans="1:95" s="16" customFormat="1" x14ac:dyDescent="0.25">
      <c r="A112" s="28"/>
      <c r="B112" s="29" t="s">
        <v>119</v>
      </c>
      <c r="C112" s="30">
        <f>SUM(C106:C111)</f>
        <v>620</v>
      </c>
      <c r="D112" s="30">
        <f t="shared" ref="D112:BO112" si="34">SUM(D106:D111)</f>
        <v>20.589999999999996</v>
      </c>
      <c r="E112" s="30">
        <f t="shared" si="34"/>
        <v>16.700000000000003</v>
      </c>
      <c r="F112" s="30">
        <f t="shared" si="34"/>
        <v>15.46</v>
      </c>
      <c r="G112" s="30">
        <f t="shared" si="34"/>
        <v>5.48</v>
      </c>
      <c r="H112" s="30">
        <f t="shared" si="34"/>
        <v>84.3</v>
      </c>
      <c r="I112" s="30">
        <f t="shared" si="34"/>
        <v>544.50521290000006</v>
      </c>
      <c r="J112" s="30">
        <f t="shared" si="34"/>
        <v>6.6</v>
      </c>
      <c r="K112" s="30">
        <f t="shared" si="34"/>
        <v>2.85</v>
      </c>
      <c r="L112" s="30">
        <f t="shared" si="34"/>
        <v>0</v>
      </c>
      <c r="M112" s="30">
        <f t="shared" si="34"/>
        <v>0</v>
      </c>
      <c r="N112" s="30">
        <f t="shared" si="34"/>
        <v>25.67</v>
      </c>
      <c r="O112" s="30">
        <f t="shared" si="34"/>
        <v>50.43</v>
      </c>
      <c r="P112" s="30">
        <f t="shared" si="34"/>
        <v>8.1999999999999993</v>
      </c>
      <c r="Q112" s="30">
        <f t="shared" si="34"/>
        <v>0</v>
      </c>
      <c r="R112" s="30">
        <f t="shared" si="34"/>
        <v>0</v>
      </c>
      <c r="S112" s="30">
        <f t="shared" si="34"/>
        <v>0.76</v>
      </c>
      <c r="T112" s="30">
        <f t="shared" si="34"/>
        <v>4.54</v>
      </c>
      <c r="U112" s="30">
        <f t="shared" si="34"/>
        <v>653.15999999999985</v>
      </c>
      <c r="V112" s="30">
        <f t="shared" si="34"/>
        <v>839.32</v>
      </c>
      <c r="W112" s="30">
        <f t="shared" si="34"/>
        <v>76.14</v>
      </c>
      <c r="X112" s="30">
        <f t="shared" si="34"/>
        <v>63.39</v>
      </c>
      <c r="Y112" s="30">
        <f t="shared" si="34"/>
        <v>227.67000000000002</v>
      </c>
      <c r="Z112" s="30">
        <f t="shared" si="34"/>
        <v>4.2799999999999994</v>
      </c>
      <c r="AA112" s="30">
        <f t="shared" si="34"/>
        <v>9</v>
      </c>
      <c r="AB112" s="30">
        <f t="shared" si="34"/>
        <v>1625.42</v>
      </c>
      <c r="AC112" s="30">
        <f t="shared" si="34"/>
        <v>340.44</v>
      </c>
      <c r="AD112" s="30">
        <f t="shared" si="34"/>
        <v>4.3699999999999992</v>
      </c>
      <c r="AE112" s="30">
        <f t="shared" si="34"/>
        <v>0.18</v>
      </c>
      <c r="AF112" s="30">
        <f t="shared" si="34"/>
        <v>0.18</v>
      </c>
      <c r="AG112" s="30">
        <f t="shared" si="34"/>
        <v>3.75</v>
      </c>
      <c r="AH112" s="30">
        <f t="shared" si="34"/>
        <v>8.2100000000000009</v>
      </c>
      <c r="AI112" s="30">
        <f t="shared" si="34"/>
        <v>6.81</v>
      </c>
      <c r="AJ112" s="30">
        <f t="shared" si="34"/>
        <v>0</v>
      </c>
      <c r="AK112" s="30">
        <f t="shared" si="34"/>
        <v>959.03</v>
      </c>
      <c r="AL112" s="30">
        <f t="shared" si="34"/>
        <v>790.52</v>
      </c>
      <c r="AM112" s="30">
        <f t="shared" si="34"/>
        <v>1436.1</v>
      </c>
      <c r="AN112" s="30">
        <f t="shared" si="34"/>
        <v>1663.3600000000001</v>
      </c>
      <c r="AO112" s="30">
        <f t="shared" si="34"/>
        <v>369.15999999999997</v>
      </c>
      <c r="AP112" s="30">
        <f t="shared" si="34"/>
        <v>703.33</v>
      </c>
      <c r="AQ112" s="30">
        <f t="shared" si="34"/>
        <v>205.42</v>
      </c>
      <c r="AR112" s="30">
        <f t="shared" si="34"/>
        <v>859.63999999999987</v>
      </c>
      <c r="AS112" s="30">
        <f t="shared" si="34"/>
        <v>895.95</v>
      </c>
      <c r="AT112" s="30">
        <f t="shared" si="34"/>
        <v>947.12</v>
      </c>
      <c r="AU112" s="30">
        <f t="shared" si="34"/>
        <v>1417.38</v>
      </c>
      <c r="AV112" s="30">
        <f t="shared" si="34"/>
        <v>551.21</v>
      </c>
      <c r="AW112" s="30">
        <f t="shared" si="34"/>
        <v>821.85</v>
      </c>
      <c r="AX112" s="30">
        <f t="shared" si="34"/>
        <v>4093.38</v>
      </c>
      <c r="AY112" s="30">
        <f t="shared" si="34"/>
        <v>158.38</v>
      </c>
      <c r="AZ112" s="30">
        <f t="shared" si="34"/>
        <v>1122.5</v>
      </c>
      <c r="BA112" s="30">
        <f t="shared" si="34"/>
        <v>823.96</v>
      </c>
      <c r="BB112" s="30">
        <f t="shared" si="34"/>
        <v>585.25</v>
      </c>
      <c r="BC112" s="30">
        <f t="shared" si="34"/>
        <v>306.86</v>
      </c>
      <c r="BD112" s="30">
        <f t="shared" si="34"/>
        <v>0.09</v>
      </c>
      <c r="BE112" s="30">
        <f t="shared" si="34"/>
        <v>0.04</v>
      </c>
      <c r="BF112" s="30">
        <f t="shared" si="34"/>
        <v>0.02</v>
      </c>
      <c r="BG112" s="30">
        <f t="shared" si="34"/>
        <v>0.05</v>
      </c>
      <c r="BH112" s="30">
        <f t="shared" si="34"/>
        <v>0.06</v>
      </c>
      <c r="BI112" s="30">
        <f t="shared" si="34"/>
        <v>0.26</v>
      </c>
      <c r="BJ112" s="30">
        <f t="shared" si="34"/>
        <v>0</v>
      </c>
      <c r="BK112" s="30">
        <f t="shared" si="34"/>
        <v>1.1099999999999999</v>
      </c>
      <c r="BL112" s="30">
        <f t="shared" si="34"/>
        <v>0</v>
      </c>
      <c r="BM112" s="30">
        <f t="shared" si="34"/>
        <v>0.39</v>
      </c>
      <c r="BN112" s="30">
        <f t="shared" si="34"/>
        <v>0.02</v>
      </c>
      <c r="BO112" s="30">
        <f t="shared" si="34"/>
        <v>0.02</v>
      </c>
      <c r="BP112" s="30">
        <f t="shared" ref="BP112:CO112" si="35">SUM(BP106:BP111)</f>
        <v>0</v>
      </c>
      <c r="BQ112" s="30">
        <f t="shared" si="35"/>
        <v>0.05</v>
      </c>
      <c r="BR112" s="30">
        <f t="shared" si="35"/>
        <v>0.08</v>
      </c>
      <c r="BS112" s="30">
        <f t="shared" si="35"/>
        <v>1.5499999999999998</v>
      </c>
      <c r="BT112" s="30">
        <f t="shared" si="35"/>
        <v>0</v>
      </c>
      <c r="BU112" s="30">
        <f t="shared" si="35"/>
        <v>0</v>
      </c>
      <c r="BV112" s="30">
        <f t="shared" si="35"/>
        <v>2.95</v>
      </c>
      <c r="BW112" s="30">
        <f t="shared" si="35"/>
        <v>0.03</v>
      </c>
      <c r="BX112" s="30">
        <f t="shared" si="35"/>
        <v>0</v>
      </c>
      <c r="BY112" s="30">
        <f t="shared" si="35"/>
        <v>0</v>
      </c>
      <c r="BZ112" s="30">
        <f t="shared" si="35"/>
        <v>0</v>
      </c>
      <c r="CA112" s="30">
        <f t="shared" si="35"/>
        <v>0</v>
      </c>
      <c r="CB112" s="30">
        <f t="shared" si="35"/>
        <v>469.55</v>
      </c>
      <c r="CC112" s="30">
        <f t="shared" si="35"/>
        <v>0</v>
      </c>
      <c r="CD112" s="30">
        <f t="shared" si="35"/>
        <v>0</v>
      </c>
      <c r="CE112" s="30">
        <f t="shared" si="35"/>
        <v>279.91000000000003</v>
      </c>
      <c r="CF112" s="30">
        <f t="shared" si="35"/>
        <v>0</v>
      </c>
      <c r="CG112" s="30">
        <f t="shared" si="35"/>
        <v>56.36</v>
      </c>
      <c r="CH112" s="30">
        <f t="shared" si="35"/>
        <v>33.879999999999995</v>
      </c>
      <c r="CI112" s="30">
        <f t="shared" si="35"/>
        <v>45.120000000000005</v>
      </c>
      <c r="CJ112" s="30">
        <f t="shared" si="35"/>
        <v>3262.99</v>
      </c>
      <c r="CK112" s="30">
        <f t="shared" si="35"/>
        <v>1728.58</v>
      </c>
      <c r="CL112" s="30">
        <f t="shared" si="35"/>
        <v>2495.7799999999997</v>
      </c>
      <c r="CM112" s="30">
        <f t="shared" si="35"/>
        <v>70.72999999999999</v>
      </c>
      <c r="CN112" s="30">
        <f t="shared" si="35"/>
        <v>42.76</v>
      </c>
      <c r="CO112" s="30">
        <f t="shared" si="35"/>
        <v>56.76</v>
      </c>
      <c r="CP112" s="16">
        <v>10.8</v>
      </c>
      <c r="CQ112" s="16">
        <v>1.21</v>
      </c>
    </row>
    <row r="113" spans="1:95" x14ac:dyDescent="0.25">
      <c r="B113" s="18" t="s">
        <v>120</v>
      </c>
    </row>
    <row r="114" spans="1:95" s="26" customFormat="1" x14ac:dyDescent="0.25">
      <c r="A114" s="23" t="str">
        <f>"-"</f>
        <v>-</v>
      </c>
      <c r="B114" s="24" t="s">
        <v>113</v>
      </c>
      <c r="C114" s="25">
        <v>20</v>
      </c>
      <c r="D114" s="25">
        <v>1.32</v>
      </c>
      <c r="E114" s="25">
        <v>0</v>
      </c>
      <c r="F114" s="25">
        <v>0.13</v>
      </c>
      <c r="G114" s="25">
        <v>0.13</v>
      </c>
      <c r="H114" s="25">
        <v>9.3800000000000008</v>
      </c>
      <c r="I114" s="25">
        <v>44.780199999999994</v>
      </c>
      <c r="J114" s="25">
        <v>0</v>
      </c>
      <c r="K114" s="25">
        <v>0</v>
      </c>
      <c r="L114" s="25">
        <v>0</v>
      </c>
      <c r="M114" s="25">
        <v>0</v>
      </c>
      <c r="N114" s="25">
        <v>0.22</v>
      </c>
      <c r="O114" s="25">
        <v>9.1199999999999992</v>
      </c>
      <c r="P114" s="25">
        <v>0.04</v>
      </c>
      <c r="Q114" s="25">
        <v>0</v>
      </c>
      <c r="R114" s="25">
        <v>0</v>
      </c>
      <c r="S114" s="25">
        <v>0</v>
      </c>
      <c r="T114" s="25">
        <v>0.36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  <c r="AI114" s="25">
        <v>0</v>
      </c>
      <c r="AJ114" s="26">
        <v>0</v>
      </c>
      <c r="AK114" s="26">
        <v>63.86</v>
      </c>
      <c r="AL114" s="26">
        <v>66.47</v>
      </c>
      <c r="AM114" s="26">
        <v>101.79</v>
      </c>
      <c r="AN114" s="26">
        <v>33.76</v>
      </c>
      <c r="AO114" s="26">
        <v>20.010000000000002</v>
      </c>
      <c r="AP114" s="26">
        <v>40.020000000000003</v>
      </c>
      <c r="AQ114" s="26">
        <v>15.14</v>
      </c>
      <c r="AR114" s="26">
        <v>72.38</v>
      </c>
      <c r="AS114" s="26">
        <v>44.89</v>
      </c>
      <c r="AT114" s="26">
        <v>62.64</v>
      </c>
      <c r="AU114" s="26">
        <v>51.68</v>
      </c>
      <c r="AV114" s="26">
        <v>27.14</v>
      </c>
      <c r="AW114" s="26">
        <v>48.02</v>
      </c>
      <c r="AX114" s="26">
        <v>401.59</v>
      </c>
      <c r="AY114" s="26">
        <v>0</v>
      </c>
      <c r="AZ114" s="26">
        <v>130.85</v>
      </c>
      <c r="BA114" s="26">
        <v>56.9</v>
      </c>
      <c r="BB114" s="26">
        <v>37.76</v>
      </c>
      <c r="BC114" s="26">
        <v>29.93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0.02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0.01</v>
      </c>
      <c r="BT114" s="26">
        <v>0</v>
      </c>
      <c r="BU114" s="26">
        <v>0</v>
      </c>
      <c r="BV114" s="26">
        <v>0.06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7.82</v>
      </c>
      <c r="CC114" s="27"/>
      <c r="CD114" s="27"/>
      <c r="CE114" s="26">
        <v>0</v>
      </c>
      <c r="CG114" s="26">
        <v>0</v>
      </c>
      <c r="CH114" s="26">
        <v>0</v>
      </c>
      <c r="CI114" s="26">
        <v>0</v>
      </c>
      <c r="CJ114" s="26">
        <v>665</v>
      </c>
      <c r="CK114" s="26">
        <v>256.2</v>
      </c>
      <c r="CL114" s="26">
        <v>460.6</v>
      </c>
      <c r="CM114" s="26">
        <v>5.32</v>
      </c>
      <c r="CN114" s="26">
        <v>5.32</v>
      </c>
      <c r="CO114" s="26">
        <v>5.32</v>
      </c>
      <c r="CP114" s="26">
        <v>0</v>
      </c>
      <c r="CQ114" s="26">
        <v>0</v>
      </c>
    </row>
    <row r="115" spans="1:95" s="26" customFormat="1" x14ac:dyDescent="0.25">
      <c r="A115" s="23" t="str">
        <f>"-"</f>
        <v>-</v>
      </c>
      <c r="B115" s="24" t="s">
        <v>114</v>
      </c>
      <c r="C115" s="25">
        <v>20</v>
      </c>
      <c r="D115" s="25">
        <v>1.32</v>
      </c>
      <c r="E115" s="25">
        <v>0</v>
      </c>
      <c r="F115" s="25">
        <v>0.24</v>
      </c>
      <c r="G115" s="25">
        <v>0.24</v>
      </c>
      <c r="H115" s="25">
        <v>8.34</v>
      </c>
      <c r="I115" s="25">
        <v>38.676000000000002</v>
      </c>
      <c r="J115" s="25">
        <v>0.04</v>
      </c>
      <c r="K115" s="25">
        <v>0</v>
      </c>
      <c r="L115" s="25">
        <v>0</v>
      </c>
      <c r="M115" s="25">
        <v>0</v>
      </c>
      <c r="N115" s="25">
        <v>0.24</v>
      </c>
      <c r="O115" s="25">
        <v>6.44</v>
      </c>
      <c r="P115" s="25">
        <v>1.66</v>
      </c>
      <c r="Q115" s="25">
        <v>0</v>
      </c>
      <c r="R115" s="25">
        <v>0</v>
      </c>
      <c r="S115" s="25">
        <v>0.2</v>
      </c>
      <c r="T115" s="25">
        <v>0.5</v>
      </c>
      <c r="U115" s="25">
        <v>122</v>
      </c>
      <c r="V115" s="25">
        <v>49</v>
      </c>
      <c r="W115" s="25">
        <v>7</v>
      </c>
      <c r="X115" s="25">
        <v>9.4</v>
      </c>
      <c r="Y115" s="25">
        <v>31.6</v>
      </c>
      <c r="Z115" s="25">
        <v>0.78</v>
      </c>
      <c r="AA115" s="25">
        <v>0</v>
      </c>
      <c r="AB115" s="25">
        <v>1</v>
      </c>
      <c r="AC115" s="25">
        <v>0.2</v>
      </c>
      <c r="AD115" s="25">
        <v>0.28000000000000003</v>
      </c>
      <c r="AE115" s="25">
        <v>0.04</v>
      </c>
      <c r="AF115" s="25">
        <v>0.02</v>
      </c>
      <c r="AG115" s="25">
        <v>0.14000000000000001</v>
      </c>
      <c r="AH115" s="25">
        <v>0.4</v>
      </c>
      <c r="AI115" s="25">
        <v>0</v>
      </c>
      <c r="AJ115" s="26">
        <v>0</v>
      </c>
      <c r="AK115" s="26">
        <v>64.400000000000006</v>
      </c>
      <c r="AL115" s="26">
        <v>49.6</v>
      </c>
      <c r="AM115" s="26">
        <v>85.4</v>
      </c>
      <c r="AN115" s="26">
        <v>44.6</v>
      </c>
      <c r="AO115" s="26">
        <v>18.600000000000001</v>
      </c>
      <c r="AP115" s="26">
        <v>39.6</v>
      </c>
      <c r="AQ115" s="26">
        <v>16</v>
      </c>
      <c r="AR115" s="26">
        <v>74.2</v>
      </c>
      <c r="AS115" s="26">
        <v>59.4</v>
      </c>
      <c r="AT115" s="26">
        <v>58.2</v>
      </c>
      <c r="AU115" s="26">
        <v>92.8</v>
      </c>
      <c r="AV115" s="26">
        <v>24.8</v>
      </c>
      <c r="AW115" s="26">
        <v>62</v>
      </c>
      <c r="AX115" s="26">
        <v>311.8</v>
      </c>
      <c r="AY115" s="26">
        <v>0</v>
      </c>
      <c r="AZ115" s="26">
        <v>105.2</v>
      </c>
      <c r="BA115" s="26">
        <v>58.2</v>
      </c>
      <c r="BB115" s="26">
        <v>36</v>
      </c>
      <c r="BC115" s="26">
        <v>26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0.03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0.02</v>
      </c>
      <c r="BT115" s="26">
        <v>0</v>
      </c>
      <c r="BU115" s="26">
        <v>0</v>
      </c>
      <c r="BV115" s="26">
        <v>0.1</v>
      </c>
      <c r="BW115" s="26">
        <v>0.02</v>
      </c>
      <c r="BX115" s="26">
        <v>0</v>
      </c>
      <c r="BY115" s="26">
        <v>0</v>
      </c>
      <c r="BZ115" s="26">
        <v>0</v>
      </c>
      <c r="CA115" s="26">
        <v>0</v>
      </c>
      <c r="CB115" s="26">
        <v>9.4</v>
      </c>
      <c r="CC115" s="27"/>
      <c r="CD115" s="27"/>
      <c r="CE115" s="26">
        <v>0.17</v>
      </c>
      <c r="CG115" s="26">
        <v>1.5</v>
      </c>
      <c r="CH115" s="26">
        <v>1.5</v>
      </c>
      <c r="CI115" s="26">
        <v>1.5</v>
      </c>
      <c r="CJ115" s="26">
        <v>285</v>
      </c>
      <c r="CK115" s="26">
        <v>109.8</v>
      </c>
      <c r="CL115" s="26">
        <v>197.4</v>
      </c>
      <c r="CM115" s="26">
        <v>2.85</v>
      </c>
      <c r="CN115" s="26">
        <v>2.37</v>
      </c>
      <c r="CO115" s="26">
        <v>2.61</v>
      </c>
      <c r="CP115" s="26">
        <v>0</v>
      </c>
      <c r="CQ115" s="26">
        <v>0</v>
      </c>
    </row>
    <row r="116" spans="1:95" s="26" customFormat="1" x14ac:dyDescent="0.25">
      <c r="A116" s="23" t="str">
        <f>"27/10"</f>
        <v>27/10</v>
      </c>
      <c r="B116" s="24" t="s">
        <v>121</v>
      </c>
      <c r="C116" s="25">
        <v>180</v>
      </c>
      <c r="D116" s="25">
        <v>0.18</v>
      </c>
      <c r="E116" s="25">
        <v>0</v>
      </c>
      <c r="F116" s="25">
        <v>0.04</v>
      </c>
      <c r="G116" s="25">
        <v>0.04</v>
      </c>
      <c r="H116" s="25">
        <v>8.93</v>
      </c>
      <c r="I116" s="25">
        <v>34.881569999999996</v>
      </c>
      <c r="J116" s="25">
        <v>0</v>
      </c>
      <c r="K116" s="25">
        <v>0</v>
      </c>
      <c r="L116" s="25">
        <v>0</v>
      </c>
      <c r="M116" s="25">
        <v>0</v>
      </c>
      <c r="N116" s="25">
        <v>8.84</v>
      </c>
      <c r="O116" s="25">
        <v>0</v>
      </c>
      <c r="P116" s="25">
        <v>0.09</v>
      </c>
      <c r="Q116" s="25">
        <v>0</v>
      </c>
      <c r="R116" s="25">
        <v>0</v>
      </c>
      <c r="S116" s="25">
        <v>0</v>
      </c>
      <c r="T116" s="25">
        <v>0.06</v>
      </c>
      <c r="U116" s="25">
        <v>0.09</v>
      </c>
      <c r="V116" s="25">
        <v>0.27</v>
      </c>
      <c r="W116" s="25">
        <v>0.26</v>
      </c>
      <c r="X116" s="25">
        <v>0</v>
      </c>
      <c r="Y116" s="25">
        <v>0</v>
      </c>
      <c r="Z116" s="25">
        <v>0.03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5">
        <v>0</v>
      </c>
      <c r="AI116" s="25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180.09</v>
      </c>
      <c r="CC116" s="27"/>
      <c r="CD116" s="27"/>
      <c r="CE116" s="26">
        <v>0</v>
      </c>
      <c r="CG116" s="26">
        <v>3.14</v>
      </c>
      <c r="CH116" s="26">
        <v>3.14</v>
      </c>
      <c r="CI116" s="26">
        <v>3.14</v>
      </c>
      <c r="CJ116" s="26">
        <v>363.75</v>
      </c>
      <c r="CK116" s="26">
        <v>138</v>
      </c>
      <c r="CL116" s="26">
        <v>250.88</v>
      </c>
      <c r="CM116" s="26">
        <v>33.32</v>
      </c>
      <c r="CN116" s="26">
        <v>19.82</v>
      </c>
      <c r="CO116" s="26">
        <v>26.57</v>
      </c>
      <c r="CP116" s="26">
        <v>9</v>
      </c>
      <c r="CQ116" s="26">
        <v>0</v>
      </c>
    </row>
    <row r="117" spans="1:95" s="26" customFormat="1" ht="16.5" customHeight="1" x14ac:dyDescent="0.25">
      <c r="A117" s="23" t="str">
        <f>"2/6"</f>
        <v>2/6</v>
      </c>
      <c r="B117" s="24" t="s">
        <v>146</v>
      </c>
      <c r="C117" s="25">
        <v>100</v>
      </c>
      <c r="D117" s="25">
        <v>10.43</v>
      </c>
      <c r="E117" s="25">
        <v>11.1</v>
      </c>
      <c r="F117" s="25">
        <v>14.24</v>
      </c>
      <c r="G117" s="25">
        <v>0</v>
      </c>
      <c r="H117" s="25">
        <v>1.92</v>
      </c>
      <c r="I117" s="25">
        <v>177.30929239999998</v>
      </c>
      <c r="J117" s="25">
        <v>6.96</v>
      </c>
      <c r="K117" s="25">
        <v>0.19</v>
      </c>
      <c r="L117" s="25">
        <v>0</v>
      </c>
      <c r="M117" s="25">
        <v>0</v>
      </c>
      <c r="N117" s="25">
        <v>1.92</v>
      </c>
      <c r="O117" s="25">
        <v>0</v>
      </c>
      <c r="P117" s="25">
        <v>0</v>
      </c>
      <c r="Q117" s="25">
        <v>0</v>
      </c>
      <c r="R117" s="25">
        <v>0</v>
      </c>
      <c r="S117" s="25">
        <v>0.03</v>
      </c>
      <c r="T117" s="25">
        <v>1.63</v>
      </c>
      <c r="U117" s="25">
        <v>317.04000000000002</v>
      </c>
      <c r="V117" s="25">
        <v>139.41</v>
      </c>
      <c r="W117" s="25">
        <v>73.84</v>
      </c>
      <c r="X117" s="25">
        <v>12.1</v>
      </c>
      <c r="Y117" s="25">
        <v>159.69</v>
      </c>
      <c r="Z117" s="25">
        <v>1.79</v>
      </c>
      <c r="AA117" s="25">
        <v>144.24</v>
      </c>
      <c r="AB117" s="25">
        <v>61.44</v>
      </c>
      <c r="AC117" s="25">
        <v>253.3</v>
      </c>
      <c r="AD117" s="25">
        <v>0.56999999999999995</v>
      </c>
      <c r="AE117" s="25">
        <v>0.05</v>
      </c>
      <c r="AF117" s="25">
        <v>0.33</v>
      </c>
      <c r="AG117" s="25">
        <v>0.16</v>
      </c>
      <c r="AH117" s="25">
        <v>3.14</v>
      </c>
      <c r="AI117" s="25">
        <v>0.16</v>
      </c>
      <c r="AJ117" s="26">
        <v>0</v>
      </c>
      <c r="AK117" s="26">
        <v>583.94000000000005</v>
      </c>
      <c r="AL117" s="26">
        <v>452.26</v>
      </c>
      <c r="AM117" s="26">
        <v>819.06</v>
      </c>
      <c r="AN117" s="26">
        <v>682.69</v>
      </c>
      <c r="AO117" s="26">
        <v>320.22000000000003</v>
      </c>
      <c r="AP117" s="26">
        <v>462.52</v>
      </c>
      <c r="AQ117" s="26">
        <v>156.88</v>
      </c>
      <c r="AR117" s="26">
        <v>493.7</v>
      </c>
      <c r="AS117" s="26">
        <v>536.83000000000004</v>
      </c>
      <c r="AT117" s="26">
        <v>593.92999999999995</v>
      </c>
      <c r="AU117" s="26">
        <v>928.82</v>
      </c>
      <c r="AV117" s="26">
        <v>258.51</v>
      </c>
      <c r="AW117" s="26">
        <v>314.77</v>
      </c>
      <c r="AX117" s="26">
        <v>1344.78</v>
      </c>
      <c r="AY117" s="26">
        <v>10.53</v>
      </c>
      <c r="AZ117" s="26">
        <v>301.67</v>
      </c>
      <c r="BA117" s="26">
        <v>702.22</v>
      </c>
      <c r="BB117" s="26">
        <v>361.35</v>
      </c>
      <c r="BC117" s="26">
        <v>221.14</v>
      </c>
      <c r="BD117" s="26">
        <v>0.2</v>
      </c>
      <c r="BE117" s="26">
        <v>0.09</v>
      </c>
      <c r="BF117" s="26">
        <v>0.05</v>
      </c>
      <c r="BG117" s="26">
        <v>0.11</v>
      </c>
      <c r="BH117" s="26">
        <v>0.13</v>
      </c>
      <c r="BI117" s="26">
        <v>0.6</v>
      </c>
      <c r="BJ117" s="26">
        <v>0</v>
      </c>
      <c r="BK117" s="26">
        <v>1.67</v>
      </c>
      <c r="BL117" s="26">
        <v>0</v>
      </c>
      <c r="BM117" s="26">
        <v>0.52</v>
      </c>
      <c r="BN117" s="26">
        <v>0</v>
      </c>
      <c r="BO117" s="26">
        <v>0</v>
      </c>
      <c r="BP117" s="26">
        <v>0</v>
      </c>
      <c r="BQ117" s="26">
        <v>0.12</v>
      </c>
      <c r="BR117" s="26">
        <v>0.18</v>
      </c>
      <c r="BS117" s="26">
        <v>1.36</v>
      </c>
      <c r="BT117" s="26">
        <v>0</v>
      </c>
      <c r="BU117" s="26">
        <v>0</v>
      </c>
      <c r="BV117" s="26">
        <v>0.08</v>
      </c>
      <c r="BW117" s="26">
        <v>0.01</v>
      </c>
      <c r="BX117" s="26">
        <v>0</v>
      </c>
      <c r="BY117" s="26">
        <v>0</v>
      </c>
      <c r="BZ117" s="26">
        <v>0</v>
      </c>
      <c r="CA117" s="26">
        <v>0</v>
      </c>
      <c r="CB117" s="26">
        <v>88.13</v>
      </c>
      <c r="CC117" s="27"/>
      <c r="CD117" s="27"/>
      <c r="CE117" s="26">
        <v>154.47999999999999</v>
      </c>
      <c r="CG117" s="26">
        <v>40.78</v>
      </c>
      <c r="CH117" s="26">
        <v>25.8</v>
      </c>
      <c r="CI117" s="26">
        <v>33.29</v>
      </c>
      <c r="CJ117" s="26">
        <v>174.17</v>
      </c>
      <c r="CK117" s="26">
        <v>64.67</v>
      </c>
      <c r="CL117" s="26">
        <v>119.42</v>
      </c>
      <c r="CM117" s="26">
        <v>11.9</v>
      </c>
      <c r="CN117" s="26">
        <v>6.5</v>
      </c>
      <c r="CO117" s="26">
        <v>9.1999999999999993</v>
      </c>
      <c r="CP117" s="26">
        <v>0</v>
      </c>
      <c r="CQ117" s="26">
        <v>0.5</v>
      </c>
    </row>
    <row r="118" spans="1:95" s="15" customFormat="1" x14ac:dyDescent="0.25">
      <c r="A118" s="19" t="str">
        <f>"-"</f>
        <v>-</v>
      </c>
      <c r="B118" s="20" t="s">
        <v>147</v>
      </c>
      <c r="C118" s="21">
        <v>100</v>
      </c>
      <c r="D118" s="21">
        <v>1.5</v>
      </c>
      <c r="E118" s="21">
        <v>0</v>
      </c>
      <c r="F118" s="21">
        <v>0.5</v>
      </c>
      <c r="G118" s="21">
        <v>0.5</v>
      </c>
      <c r="H118" s="21">
        <v>22.7</v>
      </c>
      <c r="I118" s="21">
        <v>95.500000000000014</v>
      </c>
      <c r="J118" s="21">
        <v>0.2</v>
      </c>
      <c r="K118" s="21">
        <v>0</v>
      </c>
      <c r="L118" s="21">
        <v>0</v>
      </c>
      <c r="M118" s="21">
        <v>0</v>
      </c>
      <c r="N118" s="21">
        <v>19</v>
      </c>
      <c r="O118" s="21">
        <v>2</v>
      </c>
      <c r="P118" s="21">
        <v>1.7</v>
      </c>
      <c r="Q118" s="21">
        <v>0</v>
      </c>
      <c r="R118" s="21">
        <v>0</v>
      </c>
      <c r="S118" s="21">
        <v>0.4</v>
      </c>
      <c r="T118" s="21">
        <v>0.9</v>
      </c>
      <c r="U118" s="21">
        <v>31</v>
      </c>
      <c r="V118" s="21">
        <v>348</v>
      </c>
      <c r="W118" s="21">
        <v>8</v>
      </c>
      <c r="X118" s="21">
        <v>42</v>
      </c>
      <c r="Y118" s="21">
        <v>28</v>
      </c>
      <c r="Z118" s="21">
        <v>0.6</v>
      </c>
      <c r="AA118" s="21">
        <v>0</v>
      </c>
      <c r="AB118" s="21">
        <v>120</v>
      </c>
      <c r="AC118" s="21">
        <v>20</v>
      </c>
      <c r="AD118" s="21">
        <v>0.4</v>
      </c>
      <c r="AE118" s="21">
        <v>0.04</v>
      </c>
      <c r="AF118" s="21">
        <v>0.05</v>
      </c>
      <c r="AG118" s="21">
        <v>0.6</v>
      </c>
      <c r="AH118" s="21">
        <v>0.9</v>
      </c>
      <c r="AI118" s="21">
        <v>10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74</v>
      </c>
      <c r="CC118" s="22"/>
      <c r="CD118" s="22"/>
      <c r="CE118" s="15">
        <v>20</v>
      </c>
      <c r="CG118" s="15">
        <v>4</v>
      </c>
      <c r="CH118" s="15">
        <v>1</v>
      </c>
      <c r="CI118" s="15">
        <v>2.5</v>
      </c>
      <c r="CJ118" s="15">
        <v>200</v>
      </c>
      <c r="CK118" s="15">
        <v>82</v>
      </c>
      <c r="CL118" s="15">
        <v>141</v>
      </c>
      <c r="CM118" s="15">
        <v>12.6</v>
      </c>
      <c r="CN118" s="15">
        <v>12.6</v>
      </c>
      <c r="CO118" s="15">
        <v>12.6</v>
      </c>
      <c r="CP118" s="15">
        <v>0</v>
      </c>
      <c r="CQ118" s="15">
        <v>0</v>
      </c>
    </row>
    <row r="119" spans="1:95" s="16" customFormat="1" x14ac:dyDescent="0.25">
      <c r="A119" s="28"/>
      <c r="B119" s="29" t="s">
        <v>124</v>
      </c>
      <c r="C119" s="30">
        <f>SUM(C114:C118)</f>
        <v>420</v>
      </c>
      <c r="D119" s="30">
        <f t="shared" ref="D119:BO119" si="36">SUM(D114:D118)</f>
        <v>14.75</v>
      </c>
      <c r="E119" s="30">
        <f t="shared" si="36"/>
        <v>11.1</v>
      </c>
      <c r="F119" s="30">
        <f t="shared" si="36"/>
        <v>15.15</v>
      </c>
      <c r="G119" s="30">
        <f t="shared" si="36"/>
        <v>0.90999999999999992</v>
      </c>
      <c r="H119" s="30">
        <f t="shared" si="36"/>
        <v>51.269999999999996</v>
      </c>
      <c r="I119" s="30">
        <f t="shared" si="36"/>
        <v>391.14706239999998</v>
      </c>
      <c r="J119" s="30">
        <f t="shared" si="36"/>
        <v>7.2</v>
      </c>
      <c r="K119" s="30">
        <f t="shared" si="36"/>
        <v>0.19</v>
      </c>
      <c r="L119" s="30">
        <f t="shared" si="36"/>
        <v>0</v>
      </c>
      <c r="M119" s="30">
        <f t="shared" si="36"/>
        <v>0</v>
      </c>
      <c r="N119" s="30">
        <f t="shared" si="36"/>
        <v>30.22</v>
      </c>
      <c r="O119" s="30">
        <f t="shared" si="36"/>
        <v>17.559999999999999</v>
      </c>
      <c r="P119" s="30">
        <f t="shared" si="36"/>
        <v>3.49</v>
      </c>
      <c r="Q119" s="30">
        <f t="shared" si="36"/>
        <v>0</v>
      </c>
      <c r="R119" s="30">
        <f t="shared" si="36"/>
        <v>0</v>
      </c>
      <c r="S119" s="30">
        <f t="shared" si="36"/>
        <v>0.63</v>
      </c>
      <c r="T119" s="30">
        <f t="shared" si="36"/>
        <v>3.4499999999999997</v>
      </c>
      <c r="U119" s="30">
        <f t="shared" si="36"/>
        <v>470.13</v>
      </c>
      <c r="V119" s="30">
        <f t="shared" si="36"/>
        <v>536.68000000000006</v>
      </c>
      <c r="W119" s="30">
        <f t="shared" si="36"/>
        <v>89.100000000000009</v>
      </c>
      <c r="X119" s="30">
        <f t="shared" si="36"/>
        <v>63.5</v>
      </c>
      <c r="Y119" s="30">
        <f t="shared" si="36"/>
        <v>219.29</v>
      </c>
      <c r="Z119" s="30">
        <f t="shared" si="36"/>
        <v>3.2</v>
      </c>
      <c r="AA119" s="30">
        <f t="shared" si="36"/>
        <v>144.24</v>
      </c>
      <c r="AB119" s="30">
        <f t="shared" si="36"/>
        <v>182.44</v>
      </c>
      <c r="AC119" s="30">
        <f t="shared" si="36"/>
        <v>273.5</v>
      </c>
      <c r="AD119" s="30">
        <f t="shared" si="36"/>
        <v>1.25</v>
      </c>
      <c r="AE119" s="30">
        <f t="shared" si="36"/>
        <v>0.13</v>
      </c>
      <c r="AF119" s="30">
        <f t="shared" si="36"/>
        <v>0.4</v>
      </c>
      <c r="AG119" s="30">
        <f t="shared" si="36"/>
        <v>0.9</v>
      </c>
      <c r="AH119" s="30">
        <f t="shared" si="36"/>
        <v>4.4400000000000004</v>
      </c>
      <c r="AI119" s="30">
        <f t="shared" si="36"/>
        <v>10.16</v>
      </c>
      <c r="AJ119" s="30">
        <f t="shared" si="36"/>
        <v>0</v>
      </c>
      <c r="AK119" s="30">
        <f t="shared" si="36"/>
        <v>712.2</v>
      </c>
      <c r="AL119" s="30">
        <f t="shared" si="36"/>
        <v>568.32999999999993</v>
      </c>
      <c r="AM119" s="30">
        <f t="shared" si="36"/>
        <v>1006.25</v>
      </c>
      <c r="AN119" s="30">
        <f t="shared" si="36"/>
        <v>761.05000000000007</v>
      </c>
      <c r="AO119" s="30">
        <f t="shared" si="36"/>
        <v>358.83000000000004</v>
      </c>
      <c r="AP119" s="30">
        <f t="shared" si="36"/>
        <v>542.14</v>
      </c>
      <c r="AQ119" s="30">
        <f t="shared" si="36"/>
        <v>188.01999999999998</v>
      </c>
      <c r="AR119" s="30">
        <f t="shared" si="36"/>
        <v>640.28</v>
      </c>
      <c r="AS119" s="30">
        <f t="shared" si="36"/>
        <v>641.12</v>
      </c>
      <c r="AT119" s="30">
        <f t="shared" si="36"/>
        <v>714.77</v>
      </c>
      <c r="AU119" s="30">
        <f t="shared" si="36"/>
        <v>1073.3</v>
      </c>
      <c r="AV119" s="30">
        <f t="shared" si="36"/>
        <v>310.45</v>
      </c>
      <c r="AW119" s="30">
        <f t="shared" si="36"/>
        <v>424.78999999999996</v>
      </c>
      <c r="AX119" s="30">
        <f t="shared" si="36"/>
        <v>2058.17</v>
      </c>
      <c r="AY119" s="30">
        <f t="shared" si="36"/>
        <v>10.53</v>
      </c>
      <c r="AZ119" s="30">
        <f t="shared" si="36"/>
        <v>537.72</v>
      </c>
      <c r="BA119" s="30">
        <f t="shared" si="36"/>
        <v>817.32</v>
      </c>
      <c r="BB119" s="30">
        <f t="shared" si="36"/>
        <v>435.11</v>
      </c>
      <c r="BC119" s="30">
        <f t="shared" si="36"/>
        <v>277.07</v>
      </c>
      <c r="BD119" s="30">
        <f t="shared" si="36"/>
        <v>0.2</v>
      </c>
      <c r="BE119" s="30">
        <f t="shared" si="36"/>
        <v>0.09</v>
      </c>
      <c r="BF119" s="30">
        <f t="shared" si="36"/>
        <v>0.05</v>
      </c>
      <c r="BG119" s="30">
        <f t="shared" si="36"/>
        <v>0.11</v>
      </c>
      <c r="BH119" s="30">
        <f t="shared" si="36"/>
        <v>0.13</v>
      </c>
      <c r="BI119" s="30">
        <f t="shared" si="36"/>
        <v>0.6</v>
      </c>
      <c r="BJ119" s="30">
        <f t="shared" si="36"/>
        <v>0</v>
      </c>
      <c r="BK119" s="30">
        <f t="shared" si="36"/>
        <v>1.72</v>
      </c>
      <c r="BL119" s="30">
        <f t="shared" si="36"/>
        <v>0</v>
      </c>
      <c r="BM119" s="30">
        <f t="shared" si="36"/>
        <v>0.52</v>
      </c>
      <c r="BN119" s="30">
        <f t="shared" si="36"/>
        <v>0</v>
      </c>
      <c r="BO119" s="30">
        <f t="shared" si="36"/>
        <v>0</v>
      </c>
      <c r="BP119" s="30">
        <f t="shared" ref="BP119:CO119" si="37">SUM(BP114:BP118)</f>
        <v>0</v>
      </c>
      <c r="BQ119" s="30">
        <f t="shared" si="37"/>
        <v>0.12</v>
      </c>
      <c r="BR119" s="30">
        <f t="shared" si="37"/>
        <v>0.18</v>
      </c>
      <c r="BS119" s="30">
        <f t="shared" si="37"/>
        <v>1.3900000000000001</v>
      </c>
      <c r="BT119" s="30">
        <f t="shared" si="37"/>
        <v>0</v>
      </c>
      <c r="BU119" s="30">
        <f t="shared" si="37"/>
        <v>0</v>
      </c>
      <c r="BV119" s="30">
        <f t="shared" si="37"/>
        <v>0.24</v>
      </c>
      <c r="BW119" s="30">
        <f t="shared" si="37"/>
        <v>0.03</v>
      </c>
      <c r="BX119" s="30">
        <f t="shared" si="37"/>
        <v>0</v>
      </c>
      <c r="BY119" s="30">
        <f t="shared" si="37"/>
        <v>0</v>
      </c>
      <c r="BZ119" s="30">
        <f t="shared" si="37"/>
        <v>0</v>
      </c>
      <c r="CA119" s="30">
        <f t="shared" si="37"/>
        <v>0</v>
      </c>
      <c r="CB119" s="30">
        <f t="shared" si="37"/>
        <v>359.44</v>
      </c>
      <c r="CC119" s="30">
        <f t="shared" si="37"/>
        <v>0</v>
      </c>
      <c r="CD119" s="30">
        <f t="shared" si="37"/>
        <v>0</v>
      </c>
      <c r="CE119" s="30">
        <f t="shared" si="37"/>
        <v>174.64999999999998</v>
      </c>
      <c r="CF119" s="30">
        <f t="shared" si="37"/>
        <v>0</v>
      </c>
      <c r="CG119" s="30">
        <f t="shared" si="37"/>
        <v>49.42</v>
      </c>
      <c r="CH119" s="30">
        <f t="shared" si="37"/>
        <v>31.44</v>
      </c>
      <c r="CI119" s="30">
        <f t="shared" si="37"/>
        <v>40.43</v>
      </c>
      <c r="CJ119" s="30">
        <f t="shared" si="37"/>
        <v>1687.92</v>
      </c>
      <c r="CK119" s="30">
        <f t="shared" si="37"/>
        <v>650.66999999999996</v>
      </c>
      <c r="CL119" s="30">
        <f t="shared" si="37"/>
        <v>1169.3</v>
      </c>
      <c r="CM119" s="30">
        <f t="shared" si="37"/>
        <v>65.989999999999995</v>
      </c>
      <c r="CN119" s="30">
        <f t="shared" si="37"/>
        <v>46.610000000000007</v>
      </c>
      <c r="CO119" s="30">
        <f t="shared" si="37"/>
        <v>56.300000000000004</v>
      </c>
      <c r="CP119" s="16">
        <v>9</v>
      </c>
      <c r="CQ119" s="16">
        <v>0.5</v>
      </c>
    </row>
    <row r="120" spans="1:95" s="16" customFormat="1" x14ac:dyDescent="0.25">
      <c r="A120" s="28"/>
      <c r="B120" s="29" t="s">
        <v>125</v>
      </c>
      <c r="C120" s="30">
        <f>C101+C104+C112+C119</f>
        <v>1565</v>
      </c>
      <c r="D120" s="30">
        <f t="shared" ref="D120:BO120" si="38">D101+D104+D112+D119</f>
        <v>46.519999999999996</v>
      </c>
      <c r="E120" s="30">
        <f t="shared" si="38"/>
        <v>29.96</v>
      </c>
      <c r="F120" s="30">
        <f t="shared" si="38"/>
        <v>42.47</v>
      </c>
      <c r="G120" s="30">
        <f t="shared" si="38"/>
        <v>8.82</v>
      </c>
      <c r="H120" s="30">
        <f t="shared" si="38"/>
        <v>216.49</v>
      </c>
      <c r="I120" s="30">
        <f t="shared" si="38"/>
        <v>1406.1988261000001</v>
      </c>
      <c r="J120" s="30">
        <f t="shared" si="38"/>
        <v>19.809999999999999</v>
      </c>
      <c r="K120" s="30">
        <f t="shared" si="38"/>
        <v>3.23</v>
      </c>
      <c r="L120" s="30">
        <f t="shared" si="38"/>
        <v>0</v>
      </c>
      <c r="M120" s="30">
        <f t="shared" si="38"/>
        <v>0</v>
      </c>
      <c r="N120" s="30">
        <f t="shared" si="38"/>
        <v>83.35</v>
      </c>
      <c r="O120" s="30">
        <f t="shared" si="38"/>
        <v>118.23</v>
      </c>
      <c r="P120" s="30">
        <f t="shared" si="38"/>
        <v>14.9</v>
      </c>
      <c r="Q120" s="30">
        <f t="shared" si="38"/>
        <v>0</v>
      </c>
      <c r="R120" s="30">
        <f t="shared" si="38"/>
        <v>0</v>
      </c>
      <c r="S120" s="30">
        <f t="shared" si="38"/>
        <v>2.1800000000000002</v>
      </c>
      <c r="T120" s="30">
        <f t="shared" si="38"/>
        <v>10.649999999999999</v>
      </c>
      <c r="U120" s="30">
        <f t="shared" si="38"/>
        <v>1582.0499999999997</v>
      </c>
      <c r="V120" s="30">
        <f t="shared" si="38"/>
        <v>1732.4600000000003</v>
      </c>
      <c r="W120" s="30">
        <f t="shared" si="38"/>
        <v>275.07000000000005</v>
      </c>
      <c r="X120" s="30">
        <f t="shared" si="38"/>
        <v>182.94</v>
      </c>
      <c r="Y120" s="30">
        <f t="shared" si="38"/>
        <v>638.04</v>
      </c>
      <c r="Z120" s="30">
        <f t="shared" si="38"/>
        <v>11.059999999999999</v>
      </c>
      <c r="AA120" s="30">
        <f t="shared" si="38"/>
        <v>192.52</v>
      </c>
      <c r="AB120" s="30">
        <f t="shared" si="38"/>
        <v>1844.6200000000001</v>
      </c>
      <c r="AC120" s="30">
        <f t="shared" si="38"/>
        <v>671.76</v>
      </c>
      <c r="AD120" s="30">
        <f t="shared" si="38"/>
        <v>7.2899999999999991</v>
      </c>
      <c r="AE120" s="30">
        <f t="shared" si="38"/>
        <v>0.53</v>
      </c>
      <c r="AF120" s="30">
        <f t="shared" si="38"/>
        <v>0.73</v>
      </c>
      <c r="AG120" s="30">
        <f t="shared" si="38"/>
        <v>6.0600000000000005</v>
      </c>
      <c r="AH120" s="30">
        <f t="shared" si="38"/>
        <v>16.680000000000003</v>
      </c>
      <c r="AI120" s="30">
        <f t="shared" si="38"/>
        <v>19.34</v>
      </c>
      <c r="AJ120" s="30">
        <f t="shared" si="38"/>
        <v>0.2</v>
      </c>
      <c r="AK120" s="30">
        <f t="shared" si="38"/>
        <v>2240</v>
      </c>
      <c r="AL120" s="30">
        <f t="shared" si="38"/>
        <v>1857.3999999999999</v>
      </c>
      <c r="AM120" s="30">
        <f t="shared" si="38"/>
        <v>3537.0299999999997</v>
      </c>
      <c r="AN120" s="30">
        <f t="shared" si="38"/>
        <v>2905.84</v>
      </c>
      <c r="AO120" s="30">
        <f t="shared" si="38"/>
        <v>965.98</v>
      </c>
      <c r="AP120" s="30">
        <f t="shared" si="38"/>
        <v>1648.77</v>
      </c>
      <c r="AQ120" s="30">
        <f t="shared" si="38"/>
        <v>542.76</v>
      </c>
      <c r="AR120" s="30">
        <f t="shared" si="38"/>
        <v>2060.3099999999995</v>
      </c>
      <c r="AS120" s="30">
        <f t="shared" si="38"/>
        <v>2021.27</v>
      </c>
      <c r="AT120" s="30">
        <f t="shared" si="38"/>
        <v>1961.09</v>
      </c>
      <c r="AU120" s="30">
        <f t="shared" si="38"/>
        <v>2893.8199999999997</v>
      </c>
      <c r="AV120" s="30">
        <f t="shared" si="38"/>
        <v>1109.78</v>
      </c>
      <c r="AW120" s="30">
        <f t="shared" si="38"/>
        <v>1473.17</v>
      </c>
      <c r="AX120" s="30">
        <f t="shared" si="38"/>
        <v>7876.7000000000007</v>
      </c>
      <c r="AY120" s="30">
        <f t="shared" si="38"/>
        <v>168.91</v>
      </c>
      <c r="AZ120" s="30">
        <f t="shared" si="38"/>
        <v>2251.15</v>
      </c>
      <c r="BA120" s="30">
        <f t="shared" si="38"/>
        <v>2027.0900000000001</v>
      </c>
      <c r="BB120" s="30">
        <f t="shared" si="38"/>
        <v>1256.4299999999998</v>
      </c>
      <c r="BC120" s="30">
        <f t="shared" si="38"/>
        <v>718.88</v>
      </c>
      <c r="BD120" s="30">
        <f t="shared" si="38"/>
        <v>0.51</v>
      </c>
      <c r="BE120" s="30">
        <f t="shared" si="38"/>
        <v>0.23</v>
      </c>
      <c r="BF120" s="30">
        <f t="shared" si="38"/>
        <v>0.12000000000000001</v>
      </c>
      <c r="BG120" s="30">
        <f t="shared" si="38"/>
        <v>0.28999999999999998</v>
      </c>
      <c r="BH120" s="30">
        <f t="shared" si="38"/>
        <v>0.33</v>
      </c>
      <c r="BI120" s="30">
        <f t="shared" si="38"/>
        <v>1.52</v>
      </c>
      <c r="BJ120" s="30">
        <f t="shared" si="38"/>
        <v>0</v>
      </c>
      <c r="BK120" s="30">
        <f t="shared" si="38"/>
        <v>4.84</v>
      </c>
      <c r="BL120" s="30">
        <f t="shared" si="38"/>
        <v>0</v>
      </c>
      <c r="BM120" s="30">
        <f t="shared" si="38"/>
        <v>1.54</v>
      </c>
      <c r="BN120" s="30">
        <f t="shared" si="38"/>
        <v>0.03</v>
      </c>
      <c r="BO120" s="30">
        <f t="shared" si="38"/>
        <v>0.02</v>
      </c>
      <c r="BP120" s="30">
        <f t="shared" ref="BP120:CO120" si="39">BP101+BP104+BP112+BP119</f>
        <v>0</v>
      </c>
      <c r="BQ120" s="30">
        <f t="shared" si="39"/>
        <v>0.3</v>
      </c>
      <c r="BR120" s="30">
        <f t="shared" si="39"/>
        <v>0.46</v>
      </c>
      <c r="BS120" s="30">
        <f t="shared" si="39"/>
        <v>5.0500000000000007</v>
      </c>
      <c r="BT120" s="30">
        <f t="shared" si="39"/>
        <v>0</v>
      </c>
      <c r="BU120" s="30">
        <f t="shared" si="39"/>
        <v>0</v>
      </c>
      <c r="BV120" s="30">
        <f t="shared" si="39"/>
        <v>4.28</v>
      </c>
      <c r="BW120" s="30">
        <f t="shared" si="39"/>
        <v>0.08</v>
      </c>
      <c r="BX120" s="30">
        <f t="shared" si="39"/>
        <v>0</v>
      </c>
      <c r="BY120" s="30">
        <f t="shared" si="39"/>
        <v>0</v>
      </c>
      <c r="BZ120" s="30">
        <f t="shared" si="39"/>
        <v>0</v>
      </c>
      <c r="CA120" s="30">
        <f t="shared" si="39"/>
        <v>0</v>
      </c>
      <c r="CB120" s="30">
        <f t="shared" si="39"/>
        <v>1262.18</v>
      </c>
      <c r="CC120" s="30">
        <f t="shared" si="39"/>
        <v>0</v>
      </c>
      <c r="CD120" s="30">
        <f t="shared" si="39"/>
        <v>0</v>
      </c>
      <c r="CE120" s="30">
        <f t="shared" si="39"/>
        <v>499.97</v>
      </c>
      <c r="CF120" s="30">
        <f t="shared" si="39"/>
        <v>0</v>
      </c>
      <c r="CG120" s="30">
        <f t="shared" si="39"/>
        <v>140.20999999999998</v>
      </c>
      <c r="CH120" s="30">
        <f t="shared" si="39"/>
        <v>85.449999999999989</v>
      </c>
      <c r="CI120" s="30">
        <f t="shared" si="39"/>
        <v>112.83000000000001</v>
      </c>
      <c r="CJ120" s="30">
        <f t="shared" si="39"/>
        <v>8717.09</v>
      </c>
      <c r="CK120" s="30">
        <f t="shared" si="39"/>
        <v>4150.84</v>
      </c>
      <c r="CL120" s="30">
        <f t="shared" si="39"/>
        <v>6433.97</v>
      </c>
      <c r="CM120" s="30">
        <f t="shared" si="39"/>
        <v>215.26999999999998</v>
      </c>
      <c r="CN120" s="30">
        <f t="shared" si="39"/>
        <v>138.07000000000002</v>
      </c>
      <c r="CO120" s="30">
        <f t="shared" si="39"/>
        <v>176.69</v>
      </c>
      <c r="CP120" s="16">
        <v>27.9</v>
      </c>
      <c r="CQ120" s="16">
        <v>2.16</v>
      </c>
    </row>
    <row r="121" spans="1:95" x14ac:dyDescent="0.25">
      <c r="B121" s="37" t="s">
        <v>177</v>
      </c>
    </row>
    <row r="122" spans="1:95" x14ac:dyDescent="0.25">
      <c r="B122" s="18" t="s">
        <v>102</v>
      </c>
    </row>
    <row r="123" spans="1:95" s="26" customFormat="1" x14ac:dyDescent="0.25">
      <c r="A123" s="23" t="str">
        <f>"-"</f>
        <v>-</v>
      </c>
      <c r="B123" s="24" t="s">
        <v>103</v>
      </c>
      <c r="C123" s="25">
        <v>40</v>
      </c>
      <c r="D123" s="25">
        <v>3.08</v>
      </c>
      <c r="E123" s="25">
        <v>0</v>
      </c>
      <c r="F123" s="25">
        <v>1.2</v>
      </c>
      <c r="G123" s="25">
        <v>1.2</v>
      </c>
      <c r="H123" s="25">
        <v>21.32</v>
      </c>
      <c r="I123" s="25">
        <v>107.80799999999999</v>
      </c>
      <c r="J123" s="25">
        <v>0.2</v>
      </c>
      <c r="K123" s="25">
        <v>0</v>
      </c>
      <c r="L123" s="25">
        <v>0</v>
      </c>
      <c r="M123" s="25">
        <v>0</v>
      </c>
      <c r="N123" s="25">
        <v>1.32</v>
      </c>
      <c r="O123" s="25">
        <v>18.72</v>
      </c>
      <c r="P123" s="25">
        <v>1.28</v>
      </c>
      <c r="Q123" s="25">
        <v>0</v>
      </c>
      <c r="R123" s="25">
        <v>0</v>
      </c>
      <c r="S123" s="25">
        <v>0.12</v>
      </c>
      <c r="T123" s="25">
        <v>0.64</v>
      </c>
      <c r="U123" s="25">
        <v>171.6</v>
      </c>
      <c r="V123" s="25">
        <v>52.4</v>
      </c>
      <c r="W123" s="25">
        <v>8.8000000000000007</v>
      </c>
      <c r="X123" s="25">
        <v>13.2</v>
      </c>
      <c r="Y123" s="25">
        <v>34</v>
      </c>
      <c r="Z123" s="25">
        <v>0.8</v>
      </c>
      <c r="AA123" s="25">
        <v>0</v>
      </c>
      <c r="AB123" s="25">
        <v>0</v>
      </c>
      <c r="AC123" s="25">
        <v>0</v>
      </c>
      <c r="AD123" s="25">
        <v>0.68</v>
      </c>
      <c r="AE123" s="25">
        <v>0.06</v>
      </c>
      <c r="AF123" s="25">
        <v>0.02</v>
      </c>
      <c r="AG123" s="25">
        <v>0.64</v>
      </c>
      <c r="AH123" s="25">
        <v>1.2</v>
      </c>
      <c r="AI123" s="25">
        <v>0</v>
      </c>
      <c r="AJ123" s="26">
        <v>0</v>
      </c>
      <c r="AK123" s="26">
        <v>148.80000000000001</v>
      </c>
      <c r="AL123" s="26">
        <v>154.4</v>
      </c>
      <c r="AM123" s="26">
        <v>236.4</v>
      </c>
      <c r="AN123" s="26">
        <v>79.599999999999994</v>
      </c>
      <c r="AO123" s="26">
        <v>46.8</v>
      </c>
      <c r="AP123" s="26">
        <v>93.6</v>
      </c>
      <c r="AQ123" s="26">
        <v>35.200000000000003</v>
      </c>
      <c r="AR123" s="26">
        <v>168</v>
      </c>
      <c r="AS123" s="26">
        <v>104.4</v>
      </c>
      <c r="AT123" s="26">
        <v>145.19999999999999</v>
      </c>
      <c r="AU123" s="26">
        <v>120.4</v>
      </c>
      <c r="AV123" s="26">
        <v>64.400000000000006</v>
      </c>
      <c r="AW123" s="26">
        <v>112</v>
      </c>
      <c r="AX123" s="26">
        <v>930</v>
      </c>
      <c r="AY123" s="26">
        <v>0</v>
      </c>
      <c r="AZ123" s="26">
        <v>302.8</v>
      </c>
      <c r="BA123" s="26">
        <v>132.4</v>
      </c>
      <c r="BB123" s="26">
        <v>88.8</v>
      </c>
      <c r="BC123" s="26">
        <v>69.2</v>
      </c>
      <c r="BD123" s="26">
        <v>0</v>
      </c>
      <c r="BE123" s="26">
        <v>0</v>
      </c>
      <c r="BF123" s="26">
        <v>0</v>
      </c>
      <c r="BG123" s="26">
        <v>0</v>
      </c>
      <c r="BH123" s="26">
        <v>0</v>
      </c>
      <c r="BI123" s="26">
        <v>0.01</v>
      </c>
      <c r="BJ123" s="26">
        <v>0</v>
      </c>
      <c r="BK123" s="26">
        <v>0.13</v>
      </c>
      <c r="BL123" s="26">
        <v>0</v>
      </c>
      <c r="BM123" s="26">
        <v>0.06</v>
      </c>
      <c r="BN123" s="26">
        <v>0</v>
      </c>
      <c r="BO123" s="26">
        <v>0</v>
      </c>
      <c r="BP123" s="26">
        <v>0</v>
      </c>
      <c r="BQ123" s="26">
        <v>0</v>
      </c>
      <c r="BR123" s="26">
        <v>0</v>
      </c>
      <c r="BS123" s="26">
        <v>0.47</v>
      </c>
      <c r="BT123" s="26">
        <v>0</v>
      </c>
      <c r="BU123" s="26">
        <v>0</v>
      </c>
      <c r="BV123" s="26">
        <v>0.35</v>
      </c>
      <c r="BW123" s="26">
        <v>0.01</v>
      </c>
      <c r="BX123" s="26">
        <v>0</v>
      </c>
      <c r="BY123" s="26">
        <v>0</v>
      </c>
      <c r="BZ123" s="26">
        <v>0</v>
      </c>
      <c r="CA123" s="26">
        <v>0</v>
      </c>
      <c r="CB123" s="26">
        <v>13.64</v>
      </c>
      <c r="CC123" s="27"/>
      <c r="CD123" s="27"/>
      <c r="CE123" s="26">
        <v>0</v>
      </c>
      <c r="CG123" s="26">
        <v>0</v>
      </c>
      <c r="CH123" s="26">
        <v>0</v>
      </c>
      <c r="CI123" s="26">
        <v>0</v>
      </c>
      <c r="CJ123" s="26">
        <v>665</v>
      </c>
      <c r="CK123" s="26">
        <v>256.2</v>
      </c>
      <c r="CL123" s="26">
        <v>460.6</v>
      </c>
      <c r="CM123" s="26">
        <v>5.32</v>
      </c>
      <c r="CN123" s="26">
        <v>5.32</v>
      </c>
      <c r="CO123" s="26">
        <v>5.32</v>
      </c>
      <c r="CP123" s="26">
        <v>0</v>
      </c>
      <c r="CQ123" s="26">
        <v>0</v>
      </c>
    </row>
    <row r="124" spans="1:95" s="26" customFormat="1" x14ac:dyDescent="0.25">
      <c r="A124" s="23" t="str">
        <f>"-"</f>
        <v>-</v>
      </c>
      <c r="B124" s="24" t="s">
        <v>104</v>
      </c>
      <c r="C124" s="25">
        <v>5</v>
      </c>
      <c r="D124" s="25">
        <v>0.04</v>
      </c>
      <c r="E124" s="25">
        <v>0.04</v>
      </c>
      <c r="F124" s="25">
        <v>3.63</v>
      </c>
      <c r="G124" s="25">
        <v>0</v>
      </c>
      <c r="H124" s="25">
        <v>7.0000000000000007E-2</v>
      </c>
      <c r="I124" s="25">
        <v>33.031999999999996</v>
      </c>
      <c r="J124" s="25">
        <v>2.36</v>
      </c>
      <c r="K124" s="25">
        <v>0.11</v>
      </c>
      <c r="L124" s="25">
        <v>0</v>
      </c>
      <c r="M124" s="25">
        <v>0</v>
      </c>
      <c r="N124" s="25">
        <v>7.0000000000000007E-2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7.0000000000000007E-2</v>
      </c>
      <c r="U124" s="25">
        <v>0.75</v>
      </c>
      <c r="V124" s="25">
        <v>1.5</v>
      </c>
      <c r="W124" s="25">
        <v>1.2</v>
      </c>
      <c r="X124" s="25">
        <v>0</v>
      </c>
      <c r="Y124" s="25">
        <v>1.5</v>
      </c>
      <c r="Z124" s="25">
        <v>0.01</v>
      </c>
      <c r="AA124" s="25">
        <v>20</v>
      </c>
      <c r="AB124" s="25">
        <v>15</v>
      </c>
      <c r="AC124" s="25">
        <v>22.5</v>
      </c>
      <c r="AD124" s="25">
        <v>0.05</v>
      </c>
      <c r="AE124" s="25">
        <v>0</v>
      </c>
      <c r="AF124" s="25">
        <v>0.01</v>
      </c>
      <c r="AG124" s="25">
        <v>0.01</v>
      </c>
      <c r="AH124" s="25">
        <v>0.01</v>
      </c>
      <c r="AI124" s="25">
        <v>0</v>
      </c>
      <c r="AJ124" s="26">
        <v>0</v>
      </c>
      <c r="AK124" s="26">
        <v>2.1</v>
      </c>
      <c r="AL124" s="26">
        <v>2.0499999999999998</v>
      </c>
      <c r="AM124" s="26">
        <v>3.8</v>
      </c>
      <c r="AN124" s="26">
        <v>2.25</v>
      </c>
      <c r="AO124" s="26">
        <v>0.85</v>
      </c>
      <c r="AP124" s="26">
        <v>2.35</v>
      </c>
      <c r="AQ124" s="26">
        <v>2.15</v>
      </c>
      <c r="AR124" s="26">
        <v>2.1</v>
      </c>
      <c r="AS124" s="26">
        <v>1.8</v>
      </c>
      <c r="AT124" s="26">
        <v>1.3</v>
      </c>
      <c r="AU124" s="26">
        <v>2.85</v>
      </c>
      <c r="AV124" s="26">
        <v>1.75</v>
      </c>
      <c r="AW124" s="26">
        <v>1.2</v>
      </c>
      <c r="AX124" s="26">
        <v>7.1</v>
      </c>
      <c r="AY124" s="26">
        <v>0</v>
      </c>
      <c r="AZ124" s="26">
        <v>2.4</v>
      </c>
      <c r="BA124" s="26">
        <v>2.7</v>
      </c>
      <c r="BB124" s="26">
        <v>2.1</v>
      </c>
      <c r="BC124" s="26">
        <v>0.5</v>
      </c>
      <c r="BD124" s="26">
        <v>0.13</v>
      </c>
      <c r="BE124" s="26">
        <v>0.06</v>
      </c>
      <c r="BF124" s="26">
        <v>0.03</v>
      </c>
      <c r="BG124" s="26">
        <v>0.08</v>
      </c>
      <c r="BH124" s="26">
        <v>0.09</v>
      </c>
      <c r="BI124" s="26">
        <v>0.4</v>
      </c>
      <c r="BJ124" s="26">
        <v>0</v>
      </c>
      <c r="BK124" s="26">
        <v>1.1000000000000001</v>
      </c>
      <c r="BL124" s="26">
        <v>0</v>
      </c>
      <c r="BM124" s="26">
        <v>0.34</v>
      </c>
      <c r="BN124" s="26">
        <v>0</v>
      </c>
      <c r="BO124" s="26">
        <v>0</v>
      </c>
      <c r="BP124" s="26">
        <v>0</v>
      </c>
      <c r="BQ124" s="26">
        <v>0.08</v>
      </c>
      <c r="BR124" s="26">
        <v>0.12</v>
      </c>
      <c r="BS124" s="26">
        <v>0.9</v>
      </c>
      <c r="BT124" s="26">
        <v>0</v>
      </c>
      <c r="BU124" s="26">
        <v>0</v>
      </c>
      <c r="BV124" s="26">
        <v>0.05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1.25</v>
      </c>
      <c r="CC124" s="27"/>
      <c r="CD124" s="27"/>
      <c r="CE124" s="26">
        <v>22.5</v>
      </c>
      <c r="CG124" s="26">
        <v>0.2</v>
      </c>
      <c r="CH124" s="26">
        <v>0.05</v>
      </c>
      <c r="CI124" s="26">
        <v>0.13</v>
      </c>
      <c r="CJ124" s="26">
        <v>10</v>
      </c>
      <c r="CK124" s="26">
        <v>4.0999999999999996</v>
      </c>
      <c r="CL124" s="26">
        <v>7.05</v>
      </c>
      <c r="CM124" s="26">
        <v>0.86</v>
      </c>
      <c r="CN124" s="26">
        <v>0.44</v>
      </c>
      <c r="CO124" s="26">
        <v>0.65</v>
      </c>
      <c r="CP124" s="26">
        <v>0</v>
      </c>
      <c r="CQ124" s="26">
        <v>0</v>
      </c>
    </row>
    <row r="125" spans="1:95" s="26" customFormat="1" ht="18" customHeight="1" x14ac:dyDescent="0.25">
      <c r="A125" s="23" t="str">
        <f>"32/10"</f>
        <v>32/10</v>
      </c>
      <c r="B125" s="24" t="s">
        <v>148</v>
      </c>
      <c r="C125" s="25">
        <v>180</v>
      </c>
      <c r="D125" s="25">
        <v>3.22</v>
      </c>
      <c r="E125" s="25">
        <v>2.56</v>
      </c>
      <c r="F125" s="25">
        <v>2.36</v>
      </c>
      <c r="G125" s="25">
        <v>0.16</v>
      </c>
      <c r="H125" s="25">
        <v>13.04</v>
      </c>
      <c r="I125" s="25">
        <v>83.95768799999999</v>
      </c>
      <c r="J125" s="25">
        <v>1.53</v>
      </c>
      <c r="K125" s="25">
        <v>0</v>
      </c>
      <c r="L125" s="25">
        <v>0</v>
      </c>
      <c r="M125" s="25">
        <v>0</v>
      </c>
      <c r="N125" s="25">
        <v>13.04</v>
      </c>
      <c r="O125" s="25">
        <v>0</v>
      </c>
      <c r="P125" s="25">
        <v>0</v>
      </c>
      <c r="Q125" s="25">
        <v>0</v>
      </c>
      <c r="R125" s="25">
        <v>0</v>
      </c>
      <c r="S125" s="25">
        <v>0.09</v>
      </c>
      <c r="T125" s="25">
        <v>0.64</v>
      </c>
      <c r="U125" s="25">
        <v>44.64</v>
      </c>
      <c r="V125" s="25">
        <v>130.35</v>
      </c>
      <c r="W125" s="25">
        <v>105.02</v>
      </c>
      <c r="X125" s="25">
        <v>11.97</v>
      </c>
      <c r="Y125" s="25">
        <v>75.33</v>
      </c>
      <c r="Z125" s="25">
        <v>0.11</v>
      </c>
      <c r="AA125" s="25">
        <v>18</v>
      </c>
      <c r="AB125" s="25">
        <v>8.1</v>
      </c>
      <c r="AC125" s="25">
        <v>19.8</v>
      </c>
      <c r="AD125" s="25">
        <v>0</v>
      </c>
      <c r="AE125" s="25">
        <v>0.03</v>
      </c>
      <c r="AF125" s="25">
        <v>0.12</v>
      </c>
      <c r="AG125" s="25">
        <v>0.08</v>
      </c>
      <c r="AH125" s="25">
        <v>0.72</v>
      </c>
      <c r="AI125" s="25">
        <v>0.47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6">
        <v>0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0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0</v>
      </c>
      <c r="BQ125" s="26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179.42</v>
      </c>
      <c r="CC125" s="27"/>
      <c r="CD125" s="27"/>
      <c r="CE125" s="26">
        <v>19.350000000000001</v>
      </c>
      <c r="CG125" s="26">
        <v>10.37</v>
      </c>
      <c r="CH125" s="26">
        <v>4.07</v>
      </c>
      <c r="CI125" s="26">
        <v>7.22</v>
      </c>
      <c r="CJ125" s="26">
        <v>850.32</v>
      </c>
      <c r="CK125" s="26">
        <v>325.44</v>
      </c>
      <c r="CL125" s="26">
        <v>587.88</v>
      </c>
      <c r="CM125" s="26">
        <v>34.369999999999997</v>
      </c>
      <c r="CN125" s="26">
        <v>16.350000000000001</v>
      </c>
      <c r="CO125" s="26">
        <v>25.36</v>
      </c>
      <c r="CP125" s="26">
        <v>9</v>
      </c>
      <c r="CQ125" s="26">
        <v>0</v>
      </c>
    </row>
    <row r="126" spans="1:95" s="15" customFormat="1" ht="31.5" x14ac:dyDescent="0.25">
      <c r="A126" s="19" t="str">
        <f>"6/4"</f>
        <v>6/4</v>
      </c>
      <c r="B126" s="20" t="s">
        <v>149</v>
      </c>
      <c r="C126" s="21">
        <v>180</v>
      </c>
      <c r="D126" s="21">
        <v>6.93</v>
      </c>
      <c r="E126" s="21">
        <v>2.59</v>
      </c>
      <c r="F126" s="21">
        <v>7.59</v>
      </c>
      <c r="G126" s="21">
        <v>2.19</v>
      </c>
      <c r="H126" s="21">
        <v>30.84</v>
      </c>
      <c r="I126" s="21">
        <v>215.97667920000001</v>
      </c>
      <c r="J126" s="21">
        <v>4.1500000000000004</v>
      </c>
      <c r="K126" s="21">
        <v>0.1</v>
      </c>
      <c r="L126" s="21">
        <v>0</v>
      </c>
      <c r="M126" s="21">
        <v>0</v>
      </c>
      <c r="N126" s="21">
        <v>8.24</v>
      </c>
      <c r="O126" s="21">
        <v>20.55</v>
      </c>
      <c r="P126" s="21">
        <v>2.0499999999999998</v>
      </c>
      <c r="Q126" s="21">
        <v>0</v>
      </c>
      <c r="R126" s="21">
        <v>0</v>
      </c>
      <c r="S126" s="21">
        <v>0.09</v>
      </c>
      <c r="T126" s="21">
        <v>1.76</v>
      </c>
      <c r="U126" s="21">
        <v>224.83</v>
      </c>
      <c r="V126" s="21">
        <v>249.18</v>
      </c>
      <c r="W126" s="21">
        <v>125.68</v>
      </c>
      <c r="X126" s="21">
        <v>56.18</v>
      </c>
      <c r="Y126" s="21">
        <v>186.71</v>
      </c>
      <c r="Z126" s="21">
        <v>1.38</v>
      </c>
      <c r="AA126" s="21">
        <v>36</v>
      </c>
      <c r="AB126" s="21">
        <v>20.25</v>
      </c>
      <c r="AC126" s="21">
        <v>40.049999999999997</v>
      </c>
      <c r="AD126" s="21">
        <v>0.62</v>
      </c>
      <c r="AE126" s="21">
        <v>0.17</v>
      </c>
      <c r="AF126" s="21">
        <v>0.16</v>
      </c>
      <c r="AG126" s="21">
        <v>0.39</v>
      </c>
      <c r="AH126" s="21">
        <v>2.39</v>
      </c>
      <c r="AI126" s="21">
        <v>0.47</v>
      </c>
      <c r="AJ126" s="15">
        <v>0</v>
      </c>
      <c r="AK126" s="15">
        <v>199.42</v>
      </c>
      <c r="AL126" s="15">
        <v>142.22</v>
      </c>
      <c r="AM126" s="15">
        <v>227.38</v>
      </c>
      <c r="AN126" s="15">
        <v>150.16</v>
      </c>
      <c r="AO126" s="15">
        <v>43.79</v>
      </c>
      <c r="AP126" s="15">
        <v>136.13999999999999</v>
      </c>
      <c r="AQ126" s="15">
        <v>70.69</v>
      </c>
      <c r="AR126" s="15">
        <v>191.31</v>
      </c>
      <c r="AS126" s="15">
        <v>173.05</v>
      </c>
      <c r="AT126" s="15">
        <v>260.81</v>
      </c>
      <c r="AU126" s="15">
        <v>325.68</v>
      </c>
      <c r="AV126" s="15">
        <v>87.63</v>
      </c>
      <c r="AW126" s="15">
        <v>360.56</v>
      </c>
      <c r="AX126" s="15">
        <v>693.52</v>
      </c>
      <c r="AY126" s="15">
        <v>0</v>
      </c>
      <c r="AZ126" s="15">
        <v>228.26</v>
      </c>
      <c r="BA126" s="15">
        <v>183.72</v>
      </c>
      <c r="BB126" s="15">
        <v>158.13999999999999</v>
      </c>
      <c r="BC126" s="15">
        <v>99.93</v>
      </c>
      <c r="BD126" s="15">
        <v>0.12</v>
      </c>
      <c r="BE126" s="15">
        <v>0.05</v>
      </c>
      <c r="BF126" s="15">
        <v>0.03</v>
      </c>
      <c r="BG126" s="15">
        <v>7.0000000000000007E-2</v>
      </c>
      <c r="BH126" s="15">
        <v>0.08</v>
      </c>
      <c r="BI126" s="15">
        <v>0.36</v>
      </c>
      <c r="BJ126" s="15">
        <v>0</v>
      </c>
      <c r="BK126" s="15">
        <v>1.44</v>
      </c>
      <c r="BL126" s="15">
        <v>0</v>
      </c>
      <c r="BM126" s="15">
        <v>0.32</v>
      </c>
      <c r="BN126" s="15">
        <v>0</v>
      </c>
      <c r="BO126" s="15">
        <v>0</v>
      </c>
      <c r="BP126" s="15">
        <v>0</v>
      </c>
      <c r="BQ126" s="15">
        <v>7.0000000000000007E-2</v>
      </c>
      <c r="BR126" s="15">
        <v>0.1</v>
      </c>
      <c r="BS126" s="15">
        <v>1.55</v>
      </c>
      <c r="BT126" s="15">
        <v>0</v>
      </c>
      <c r="BU126" s="15">
        <v>0</v>
      </c>
      <c r="BV126" s="15">
        <v>0.84</v>
      </c>
      <c r="BW126" s="15">
        <v>0.02</v>
      </c>
      <c r="BX126" s="15">
        <v>0</v>
      </c>
      <c r="BY126" s="15">
        <v>0</v>
      </c>
      <c r="BZ126" s="15">
        <v>0</v>
      </c>
      <c r="CA126" s="15">
        <v>0</v>
      </c>
      <c r="CB126" s="15">
        <v>146.75</v>
      </c>
      <c r="CC126" s="22"/>
      <c r="CD126" s="22"/>
      <c r="CE126" s="15">
        <v>39.380000000000003</v>
      </c>
      <c r="CG126" s="15">
        <v>26.58</v>
      </c>
      <c r="CH126" s="15">
        <v>10.71</v>
      </c>
      <c r="CI126" s="15">
        <v>18.649999999999999</v>
      </c>
      <c r="CJ126" s="15">
        <v>1650.5</v>
      </c>
      <c r="CK126" s="15">
        <v>749.64</v>
      </c>
      <c r="CL126" s="15">
        <v>1200.07</v>
      </c>
      <c r="CM126" s="15">
        <v>26.74</v>
      </c>
      <c r="CN126" s="15">
        <v>13.25</v>
      </c>
      <c r="CO126" s="15">
        <v>19.989999999999998</v>
      </c>
      <c r="CP126" s="15">
        <v>3.6</v>
      </c>
      <c r="CQ126" s="15">
        <v>0.45</v>
      </c>
    </row>
    <row r="127" spans="1:95" s="16" customFormat="1" x14ac:dyDescent="0.25">
      <c r="A127" s="28"/>
      <c r="B127" s="29" t="s">
        <v>108</v>
      </c>
      <c r="C127" s="30">
        <f>SUM(C123:C126)</f>
        <v>405</v>
      </c>
      <c r="D127" s="30">
        <f t="shared" ref="D127:BO127" si="40">SUM(D123:D126)</f>
        <v>13.27</v>
      </c>
      <c r="E127" s="30">
        <f t="shared" si="40"/>
        <v>5.1899999999999995</v>
      </c>
      <c r="F127" s="30">
        <f t="shared" si="40"/>
        <v>14.78</v>
      </c>
      <c r="G127" s="30">
        <f t="shared" si="40"/>
        <v>3.55</v>
      </c>
      <c r="H127" s="30">
        <f t="shared" si="40"/>
        <v>65.27</v>
      </c>
      <c r="I127" s="30">
        <f t="shared" si="40"/>
        <v>440.77436719999997</v>
      </c>
      <c r="J127" s="30">
        <f t="shared" si="40"/>
        <v>8.24</v>
      </c>
      <c r="K127" s="30">
        <f t="shared" si="40"/>
        <v>0.21000000000000002</v>
      </c>
      <c r="L127" s="30">
        <f t="shared" si="40"/>
        <v>0</v>
      </c>
      <c r="M127" s="30">
        <f t="shared" si="40"/>
        <v>0</v>
      </c>
      <c r="N127" s="30">
        <f t="shared" si="40"/>
        <v>22.67</v>
      </c>
      <c r="O127" s="30">
        <f t="shared" si="40"/>
        <v>39.269999999999996</v>
      </c>
      <c r="P127" s="30">
        <f t="shared" si="40"/>
        <v>3.33</v>
      </c>
      <c r="Q127" s="30">
        <f t="shared" si="40"/>
        <v>0</v>
      </c>
      <c r="R127" s="30">
        <f t="shared" si="40"/>
        <v>0</v>
      </c>
      <c r="S127" s="30">
        <f t="shared" si="40"/>
        <v>0.3</v>
      </c>
      <c r="T127" s="30">
        <f t="shared" si="40"/>
        <v>3.1100000000000003</v>
      </c>
      <c r="U127" s="30">
        <f t="shared" si="40"/>
        <v>441.82000000000005</v>
      </c>
      <c r="V127" s="30">
        <f t="shared" si="40"/>
        <v>433.43</v>
      </c>
      <c r="W127" s="30">
        <f t="shared" si="40"/>
        <v>240.7</v>
      </c>
      <c r="X127" s="30">
        <f t="shared" si="40"/>
        <v>81.349999999999994</v>
      </c>
      <c r="Y127" s="30">
        <f t="shared" si="40"/>
        <v>297.54000000000002</v>
      </c>
      <c r="Z127" s="30">
        <f t="shared" si="40"/>
        <v>2.2999999999999998</v>
      </c>
      <c r="AA127" s="30">
        <f t="shared" si="40"/>
        <v>74</v>
      </c>
      <c r="AB127" s="30">
        <f t="shared" si="40"/>
        <v>43.35</v>
      </c>
      <c r="AC127" s="30">
        <f t="shared" si="40"/>
        <v>82.35</v>
      </c>
      <c r="AD127" s="30">
        <f t="shared" si="40"/>
        <v>1.35</v>
      </c>
      <c r="AE127" s="30">
        <f t="shared" si="40"/>
        <v>0.26</v>
      </c>
      <c r="AF127" s="30">
        <f t="shared" si="40"/>
        <v>0.31</v>
      </c>
      <c r="AG127" s="30">
        <f t="shared" si="40"/>
        <v>1.1200000000000001</v>
      </c>
      <c r="AH127" s="30">
        <f t="shared" si="40"/>
        <v>4.32</v>
      </c>
      <c r="AI127" s="30">
        <f t="shared" si="40"/>
        <v>0.94</v>
      </c>
      <c r="AJ127" s="30">
        <f t="shared" si="40"/>
        <v>0</v>
      </c>
      <c r="AK127" s="30">
        <f t="shared" si="40"/>
        <v>350.32</v>
      </c>
      <c r="AL127" s="30">
        <f t="shared" si="40"/>
        <v>298.67</v>
      </c>
      <c r="AM127" s="30">
        <f t="shared" si="40"/>
        <v>467.58000000000004</v>
      </c>
      <c r="AN127" s="30">
        <f t="shared" si="40"/>
        <v>232.01</v>
      </c>
      <c r="AO127" s="30">
        <f t="shared" si="40"/>
        <v>91.44</v>
      </c>
      <c r="AP127" s="30">
        <f t="shared" si="40"/>
        <v>232.08999999999997</v>
      </c>
      <c r="AQ127" s="30">
        <f t="shared" si="40"/>
        <v>108.03999999999999</v>
      </c>
      <c r="AR127" s="30">
        <f t="shared" si="40"/>
        <v>361.40999999999997</v>
      </c>
      <c r="AS127" s="30">
        <f t="shared" si="40"/>
        <v>279.25</v>
      </c>
      <c r="AT127" s="30">
        <f t="shared" si="40"/>
        <v>407.31</v>
      </c>
      <c r="AU127" s="30">
        <f t="shared" si="40"/>
        <v>448.93</v>
      </c>
      <c r="AV127" s="30">
        <f t="shared" si="40"/>
        <v>153.78</v>
      </c>
      <c r="AW127" s="30">
        <f t="shared" si="40"/>
        <v>473.76</v>
      </c>
      <c r="AX127" s="30">
        <f t="shared" si="40"/>
        <v>1630.62</v>
      </c>
      <c r="AY127" s="30">
        <f t="shared" si="40"/>
        <v>0</v>
      </c>
      <c r="AZ127" s="30">
        <f t="shared" si="40"/>
        <v>533.46</v>
      </c>
      <c r="BA127" s="30">
        <f t="shared" si="40"/>
        <v>318.82</v>
      </c>
      <c r="BB127" s="30">
        <f t="shared" si="40"/>
        <v>249.03999999999996</v>
      </c>
      <c r="BC127" s="30">
        <f t="shared" si="40"/>
        <v>169.63</v>
      </c>
      <c r="BD127" s="30">
        <f t="shared" si="40"/>
        <v>0.25</v>
      </c>
      <c r="BE127" s="30">
        <f t="shared" si="40"/>
        <v>0.11</v>
      </c>
      <c r="BF127" s="30">
        <f t="shared" si="40"/>
        <v>0.06</v>
      </c>
      <c r="BG127" s="30">
        <f t="shared" si="40"/>
        <v>0.15000000000000002</v>
      </c>
      <c r="BH127" s="30">
        <f t="shared" si="40"/>
        <v>0.16999999999999998</v>
      </c>
      <c r="BI127" s="30">
        <f t="shared" si="40"/>
        <v>0.77</v>
      </c>
      <c r="BJ127" s="30">
        <f t="shared" si="40"/>
        <v>0</v>
      </c>
      <c r="BK127" s="30">
        <f t="shared" si="40"/>
        <v>2.67</v>
      </c>
      <c r="BL127" s="30">
        <f t="shared" si="40"/>
        <v>0</v>
      </c>
      <c r="BM127" s="30">
        <f t="shared" si="40"/>
        <v>0.72</v>
      </c>
      <c r="BN127" s="30">
        <f t="shared" si="40"/>
        <v>0</v>
      </c>
      <c r="BO127" s="30">
        <f t="shared" si="40"/>
        <v>0</v>
      </c>
      <c r="BP127" s="30">
        <f t="shared" ref="BP127:CO127" si="41">SUM(BP123:BP126)</f>
        <v>0</v>
      </c>
      <c r="BQ127" s="30">
        <f t="shared" si="41"/>
        <v>0.15000000000000002</v>
      </c>
      <c r="BR127" s="30">
        <f t="shared" si="41"/>
        <v>0.22</v>
      </c>
      <c r="BS127" s="30">
        <f t="shared" si="41"/>
        <v>2.92</v>
      </c>
      <c r="BT127" s="30">
        <f t="shared" si="41"/>
        <v>0</v>
      </c>
      <c r="BU127" s="30">
        <f t="shared" si="41"/>
        <v>0</v>
      </c>
      <c r="BV127" s="30">
        <f t="shared" si="41"/>
        <v>1.24</v>
      </c>
      <c r="BW127" s="30">
        <f t="shared" si="41"/>
        <v>0.03</v>
      </c>
      <c r="BX127" s="30">
        <f t="shared" si="41"/>
        <v>0</v>
      </c>
      <c r="BY127" s="30">
        <f t="shared" si="41"/>
        <v>0</v>
      </c>
      <c r="BZ127" s="30">
        <f t="shared" si="41"/>
        <v>0</v>
      </c>
      <c r="CA127" s="30">
        <f t="shared" si="41"/>
        <v>0</v>
      </c>
      <c r="CB127" s="30">
        <f t="shared" si="41"/>
        <v>341.06</v>
      </c>
      <c r="CC127" s="30">
        <f t="shared" si="41"/>
        <v>0</v>
      </c>
      <c r="CD127" s="30">
        <f t="shared" si="41"/>
        <v>0</v>
      </c>
      <c r="CE127" s="30">
        <f t="shared" si="41"/>
        <v>81.23</v>
      </c>
      <c r="CF127" s="30">
        <f t="shared" si="41"/>
        <v>0</v>
      </c>
      <c r="CG127" s="30">
        <f t="shared" si="41"/>
        <v>37.15</v>
      </c>
      <c r="CH127" s="30">
        <f t="shared" si="41"/>
        <v>14.830000000000002</v>
      </c>
      <c r="CI127" s="30">
        <f t="shared" si="41"/>
        <v>26</v>
      </c>
      <c r="CJ127" s="30">
        <f t="shared" si="41"/>
        <v>3175.82</v>
      </c>
      <c r="CK127" s="30">
        <f t="shared" si="41"/>
        <v>1335.38</v>
      </c>
      <c r="CL127" s="30">
        <f t="shared" si="41"/>
        <v>2255.6</v>
      </c>
      <c r="CM127" s="30">
        <f t="shared" si="41"/>
        <v>67.289999999999992</v>
      </c>
      <c r="CN127" s="30">
        <f t="shared" si="41"/>
        <v>35.36</v>
      </c>
      <c r="CO127" s="30">
        <f t="shared" si="41"/>
        <v>51.319999999999993</v>
      </c>
      <c r="CP127" s="16">
        <v>12.6</v>
      </c>
      <c r="CQ127" s="16">
        <v>0.45</v>
      </c>
    </row>
    <row r="128" spans="1:95" x14ac:dyDescent="0.25">
      <c r="B128" s="18" t="s">
        <v>109</v>
      </c>
    </row>
    <row r="129" spans="1:95" s="15" customFormat="1" x14ac:dyDescent="0.25">
      <c r="A129" s="19" t="str">
        <f>"-"</f>
        <v>-</v>
      </c>
      <c r="B129" s="20" t="s">
        <v>150</v>
      </c>
      <c r="C129" s="21">
        <v>100</v>
      </c>
      <c r="D129" s="21">
        <v>4.0999999999999996</v>
      </c>
      <c r="E129" s="21">
        <v>4.0999999999999996</v>
      </c>
      <c r="F129" s="21">
        <v>1.5</v>
      </c>
      <c r="G129" s="21">
        <v>0</v>
      </c>
      <c r="H129" s="21">
        <v>5.9</v>
      </c>
      <c r="I129" s="21">
        <v>55.62</v>
      </c>
      <c r="J129" s="21">
        <v>0.9</v>
      </c>
      <c r="K129" s="21">
        <v>0</v>
      </c>
      <c r="L129" s="21">
        <v>0</v>
      </c>
      <c r="M129" s="21">
        <v>0</v>
      </c>
      <c r="N129" s="21">
        <v>5.9</v>
      </c>
      <c r="O129" s="21">
        <v>0</v>
      </c>
      <c r="P129" s="21">
        <v>0</v>
      </c>
      <c r="Q129" s="21">
        <v>0</v>
      </c>
      <c r="R129" s="21">
        <v>0</v>
      </c>
      <c r="S129" s="21">
        <v>1.1000000000000001</v>
      </c>
      <c r="T129" s="21">
        <v>0.9</v>
      </c>
      <c r="U129" s="21">
        <v>50</v>
      </c>
      <c r="V129" s="21">
        <v>152</v>
      </c>
      <c r="W129" s="21">
        <v>124</v>
      </c>
      <c r="X129" s="21">
        <v>15</v>
      </c>
      <c r="Y129" s="21">
        <v>95</v>
      </c>
      <c r="Z129" s="21">
        <v>0.1</v>
      </c>
      <c r="AA129" s="21">
        <v>10</v>
      </c>
      <c r="AB129" s="21">
        <v>0</v>
      </c>
      <c r="AC129" s="21">
        <v>10</v>
      </c>
      <c r="AD129" s="21">
        <v>0</v>
      </c>
      <c r="AE129" s="21">
        <v>0.03</v>
      </c>
      <c r="AF129" s="21">
        <v>0.15</v>
      </c>
      <c r="AG129" s="21">
        <v>0.2</v>
      </c>
      <c r="AH129" s="21">
        <v>1.2</v>
      </c>
      <c r="AI129" s="21">
        <v>0.6</v>
      </c>
      <c r="AJ129" s="15">
        <v>0</v>
      </c>
      <c r="AK129" s="15">
        <v>323</v>
      </c>
      <c r="AL129" s="15">
        <v>300</v>
      </c>
      <c r="AM129" s="15">
        <v>450</v>
      </c>
      <c r="AN129" s="15">
        <v>387</v>
      </c>
      <c r="AO129" s="15">
        <v>115</v>
      </c>
      <c r="AP129" s="15">
        <v>216</v>
      </c>
      <c r="AQ129" s="15">
        <v>72</v>
      </c>
      <c r="AR129" s="15">
        <v>225</v>
      </c>
      <c r="AS129" s="15">
        <v>160</v>
      </c>
      <c r="AT129" s="15">
        <v>174</v>
      </c>
      <c r="AU129" s="15">
        <v>344</v>
      </c>
      <c r="AV129" s="15">
        <v>156</v>
      </c>
      <c r="AW129" s="15">
        <v>93</v>
      </c>
      <c r="AX129" s="15">
        <v>897</v>
      </c>
      <c r="AY129" s="15">
        <v>0</v>
      </c>
      <c r="AZ129" s="15">
        <v>518</v>
      </c>
      <c r="BA129" s="15">
        <v>278</v>
      </c>
      <c r="BB129" s="15">
        <v>242</v>
      </c>
      <c r="BC129" s="15">
        <v>50</v>
      </c>
      <c r="BD129" s="15">
        <v>0.1</v>
      </c>
      <c r="BE129" s="15">
        <v>7.0000000000000007E-2</v>
      </c>
      <c r="BF129" s="15">
        <v>0.04</v>
      </c>
      <c r="BG129" s="15">
        <v>0.08</v>
      </c>
      <c r="BH129" s="15">
        <v>0.09</v>
      </c>
      <c r="BI129" s="15">
        <v>0.45</v>
      </c>
      <c r="BJ129" s="15">
        <v>0.03</v>
      </c>
      <c r="BK129" s="15">
        <v>0.56000000000000005</v>
      </c>
      <c r="BL129" s="15">
        <v>0.02</v>
      </c>
      <c r="BM129" s="15">
        <v>0.31</v>
      </c>
      <c r="BN129" s="15">
        <v>0.04</v>
      </c>
      <c r="BO129" s="15">
        <v>0</v>
      </c>
      <c r="BP129" s="15">
        <v>0</v>
      </c>
      <c r="BQ129" s="15">
        <v>0.04</v>
      </c>
      <c r="BR129" s="15">
        <v>0.08</v>
      </c>
      <c r="BS129" s="15">
        <v>0.69</v>
      </c>
      <c r="BT129" s="15">
        <v>0.01</v>
      </c>
      <c r="BU129" s="15">
        <v>0</v>
      </c>
      <c r="BV129" s="15">
        <v>0.02</v>
      </c>
      <c r="BW129" s="15">
        <v>0.03</v>
      </c>
      <c r="BX129" s="15">
        <v>0.08</v>
      </c>
      <c r="BY129" s="15">
        <v>0</v>
      </c>
      <c r="BZ129" s="15">
        <v>0</v>
      </c>
      <c r="CA129" s="15">
        <v>0</v>
      </c>
      <c r="CB129" s="15">
        <v>86.5</v>
      </c>
      <c r="CC129" s="22"/>
      <c r="CD129" s="22"/>
      <c r="CE129" s="15">
        <v>10</v>
      </c>
      <c r="CG129" s="15">
        <v>9</v>
      </c>
      <c r="CH129" s="15">
        <v>9</v>
      </c>
      <c r="CI129" s="15">
        <v>9</v>
      </c>
      <c r="CJ129" s="15">
        <v>3240</v>
      </c>
      <c r="CK129" s="15">
        <v>2070</v>
      </c>
      <c r="CL129" s="15">
        <v>2655</v>
      </c>
      <c r="CM129" s="15">
        <v>2</v>
      </c>
      <c r="CN129" s="15">
        <v>2</v>
      </c>
      <c r="CO129" s="15">
        <v>2</v>
      </c>
      <c r="CP129" s="15">
        <v>0</v>
      </c>
      <c r="CQ129" s="15">
        <v>0</v>
      </c>
    </row>
    <row r="130" spans="1:95" s="16" customFormat="1" x14ac:dyDescent="0.25">
      <c r="A130" s="28"/>
      <c r="B130" s="29" t="s">
        <v>111</v>
      </c>
      <c r="C130" s="30">
        <f>SUM(C129)</f>
        <v>100</v>
      </c>
      <c r="D130" s="30">
        <f t="shared" ref="D130:BO130" si="42">SUM(D129)</f>
        <v>4.0999999999999996</v>
      </c>
      <c r="E130" s="30">
        <f t="shared" si="42"/>
        <v>4.0999999999999996</v>
      </c>
      <c r="F130" s="30">
        <f t="shared" si="42"/>
        <v>1.5</v>
      </c>
      <c r="G130" s="30">
        <f t="shared" si="42"/>
        <v>0</v>
      </c>
      <c r="H130" s="30">
        <f t="shared" si="42"/>
        <v>5.9</v>
      </c>
      <c r="I130" s="30">
        <f t="shared" si="42"/>
        <v>55.62</v>
      </c>
      <c r="J130" s="30">
        <f t="shared" si="42"/>
        <v>0.9</v>
      </c>
      <c r="K130" s="30">
        <f t="shared" si="42"/>
        <v>0</v>
      </c>
      <c r="L130" s="30">
        <f t="shared" si="42"/>
        <v>0</v>
      </c>
      <c r="M130" s="30">
        <f t="shared" si="42"/>
        <v>0</v>
      </c>
      <c r="N130" s="30">
        <f t="shared" si="42"/>
        <v>5.9</v>
      </c>
      <c r="O130" s="30">
        <f t="shared" si="42"/>
        <v>0</v>
      </c>
      <c r="P130" s="30">
        <f t="shared" si="42"/>
        <v>0</v>
      </c>
      <c r="Q130" s="30">
        <f t="shared" si="42"/>
        <v>0</v>
      </c>
      <c r="R130" s="30">
        <f t="shared" si="42"/>
        <v>0</v>
      </c>
      <c r="S130" s="30">
        <f t="shared" si="42"/>
        <v>1.1000000000000001</v>
      </c>
      <c r="T130" s="30">
        <f t="shared" si="42"/>
        <v>0.9</v>
      </c>
      <c r="U130" s="30">
        <f t="shared" si="42"/>
        <v>50</v>
      </c>
      <c r="V130" s="30">
        <f t="shared" si="42"/>
        <v>152</v>
      </c>
      <c r="W130" s="30">
        <f t="shared" si="42"/>
        <v>124</v>
      </c>
      <c r="X130" s="30">
        <f t="shared" si="42"/>
        <v>15</v>
      </c>
      <c r="Y130" s="30">
        <f t="shared" si="42"/>
        <v>95</v>
      </c>
      <c r="Z130" s="30">
        <f t="shared" si="42"/>
        <v>0.1</v>
      </c>
      <c r="AA130" s="30">
        <f t="shared" si="42"/>
        <v>10</v>
      </c>
      <c r="AB130" s="30">
        <f t="shared" si="42"/>
        <v>0</v>
      </c>
      <c r="AC130" s="30">
        <f t="shared" si="42"/>
        <v>10</v>
      </c>
      <c r="AD130" s="30">
        <f t="shared" si="42"/>
        <v>0</v>
      </c>
      <c r="AE130" s="30">
        <f t="shared" si="42"/>
        <v>0.03</v>
      </c>
      <c r="AF130" s="30">
        <f t="shared" si="42"/>
        <v>0.15</v>
      </c>
      <c r="AG130" s="30">
        <f t="shared" si="42"/>
        <v>0.2</v>
      </c>
      <c r="AH130" s="30">
        <f t="shared" si="42"/>
        <v>1.2</v>
      </c>
      <c r="AI130" s="30">
        <f t="shared" si="42"/>
        <v>0.6</v>
      </c>
      <c r="AJ130" s="30">
        <f t="shared" si="42"/>
        <v>0</v>
      </c>
      <c r="AK130" s="30">
        <f t="shared" si="42"/>
        <v>323</v>
      </c>
      <c r="AL130" s="30">
        <f t="shared" si="42"/>
        <v>300</v>
      </c>
      <c r="AM130" s="30">
        <f t="shared" si="42"/>
        <v>450</v>
      </c>
      <c r="AN130" s="30">
        <f t="shared" si="42"/>
        <v>387</v>
      </c>
      <c r="AO130" s="30">
        <f t="shared" si="42"/>
        <v>115</v>
      </c>
      <c r="AP130" s="30">
        <f t="shared" si="42"/>
        <v>216</v>
      </c>
      <c r="AQ130" s="30">
        <f t="shared" si="42"/>
        <v>72</v>
      </c>
      <c r="AR130" s="30">
        <f t="shared" si="42"/>
        <v>225</v>
      </c>
      <c r="AS130" s="30">
        <f t="shared" si="42"/>
        <v>160</v>
      </c>
      <c r="AT130" s="30">
        <f t="shared" si="42"/>
        <v>174</v>
      </c>
      <c r="AU130" s="30">
        <f t="shared" si="42"/>
        <v>344</v>
      </c>
      <c r="AV130" s="30">
        <f t="shared" si="42"/>
        <v>156</v>
      </c>
      <c r="AW130" s="30">
        <f t="shared" si="42"/>
        <v>93</v>
      </c>
      <c r="AX130" s="30">
        <f t="shared" si="42"/>
        <v>897</v>
      </c>
      <c r="AY130" s="30">
        <f t="shared" si="42"/>
        <v>0</v>
      </c>
      <c r="AZ130" s="30">
        <f t="shared" si="42"/>
        <v>518</v>
      </c>
      <c r="BA130" s="30">
        <f t="shared" si="42"/>
        <v>278</v>
      </c>
      <c r="BB130" s="30">
        <f t="shared" si="42"/>
        <v>242</v>
      </c>
      <c r="BC130" s="30">
        <f t="shared" si="42"/>
        <v>50</v>
      </c>
      <c r="BD130" s="30">
        <f t="shared" si="42"/>
        <v>0.1</v>
      </c>
      <c r="BE130" s="30">
        <f t="shared" si="42"/>
        <v>7.0000000000000007E-2</v>
      </c>
      <c r="BF130" s="30">
        <f t="shared" si="42"/>
        <v>0.04</v>
      </c>
      <c r="BG130" s="30">
        <f t="shared" si="42"/>
        <v>0.08</v>
      </c>
      <c r="BH130" s="30">
        <f t="shared" si="42"/>
        <v>0.09</v>
      </c>
      <c r="BI130" s="30">
        <f t="shared" si="42"/>
        <v>0.45</v>
      </c>
      <c r="BJ130" s="30">
        <f t="shared" si="42"/>
        <v>0.03</v>
      </c>
      <c r="BK130" s="30">
        <f t="shared" si="42"/>
        <v>0.56000000000000005</v>
      </c>
      <c r="BL130" s="30">
        <f t="shared" si="42"/>
        <v>0.02</v>
      </c>
      <c r="BM130" s="30">
        <f t="shared" si="42"/>
        <v>0.31</v>
      </c>
      <c r="BN130" s="30">
        <f t="shared" si="42"/>
        <v>0.04</v>
      </c>
      <c r="BO130" s="30">
        <f t="shared" si="42"/>
        <v>0</v>
      </c>
      <c r="BP130" s="30">
        <f t="shared" ref="BP130:CO130" si="43">SUM(BP129)</f>
        <v>0</v>
      </c>
      <c r="BQ130" s="30">
        <f t="shared" si="43"/>
        <v>0.04</v>
      </c>
      <c r="BR130" s="30">
        <f t="shared" si="43"/>
        <v>0.08</v>
      </c>
      <c r="BS130" s="30">
        <f t="shared" si="43"/>
        <v>0.69</v>
      </c>
      <c r="BT130" s="30">
        <f t="shared" si="43"/>
        <v>0.01</v>
      </c>
      <c r="BU130" s="30">
        <f t="shared" si="43"/>
        <v>0</v>
      </c>
      <c r="BV130" s="30">
        <f t="shared" si="43"/>
        <v>0.02</v>
      </c>
      <c r="BW130" s="30">
        <f t="shared" si="43"/>
        <v>0.03</v>
      </c>
      <c r="BX130" s="30">
        <f t="shared" si="43"/>
        <v>0.08</v>
      </c>
      <c r="BY130" s="30">
        <f t="shared" si="43"/>
        <v>0</v>
      </c>
      <c r="BZ130" s="30">
        <f t="shared" si="43"/>
        <v>0</v>
      </c>
      <c r="CA130" s="30">
        <f t="shared" si="43"/>
        <v>0</v>
      </c>
      <c r="CB130" s="30">
        <f t="shared" si="43"/>
        <v>86.5</v>
      </c>
      <c r="CC130" s="30">
        <f t="shared" si="43"/>
        <v>0</v>
      </c>
      <c r="CD130" s="30">
        <f t="shared" si="43"/>
        <v>0</v>
      </c>
      <c r="CE130" s="30">
        <f t="shared" si="43"/>
        <v>10</v>
      </c>
      <c r="CF130" s="30">
        <f t="shared" si="43"/>
        <v>0</v>
      </c>
      <c r="CG130" s="30">
        <f t="shared" si="43"/>
        <v>9</v>
      </c>
      <c r="CH130" s="30">
        <f t="shared" si="43"/>
        <v>9</v>
      </c>
      <c r="CI130" s="30">
        <f t="shared" si="43"/>
        <v>9</v>
      </c>
      <c r="CJ130" s="30">
        <f t="shared" si="43"/>
        <v>3240</v>
      </c>
      <c r="CK130" s="30">
        <f t="shared" si="43"/>
        <v>2070</v>
      </c>
      <c r="CL130" s="30">
        <f t="shared" si="43"/>
        <v>2655</v>
      </c>
      <c r="CM130" s="30">
        <f t="shared" si="43"/>
        <v>2</v>
      </c>
      <c r="CN130" s="30">
        <f t="shared" si="43"/>
        <v>2</v>
      </c>
      <c r="CO130" s="30">
        <f t="shared" si="43"/>
        <v>2</v>
      </c>
      <c r="CP130" s="16">
        <v>0</v>
      </c>
      <c r="CQ130" s="16">
        <v>0</v>
      </c>
    </row>
    <row r="131" spans="1:95" x14ac:dyDescent="0.25">
      <c r="B131" s="18" t="s">
        <v>112</v>
      </c>
    </row>
    <row r="132" spans="1:95" s="26" customFormat="1" x14ac:dyDescent="0.25">
      <c r="A132" s="23" t="str">
        <f>"-"</f>
        <v>-</v>
      </c>
      <c r="B132" s="24" t="s">
        <v>113</v>
      </c>
      <c r="C132" s="25">
        <v>20</v>
      </c>
      <c r="D132" s="25">
        <v>1.32</v>
      </c>
      <c r="E132" s="25">
        <v>0</v>
      </c>
      <c r="F132" s="25">
        <v>0.13</v>
      </c>
      <c r="G132" s="25">
        <v>0.13</v>
      </c>
      <c r="H132" s="25">
        <v>9.3800000000000008</v>
      </c>
      <c r="I132" s="25">
        <v>44.780199999999994</v>
      </c>
      <c r="J132" s="25">
        <v>0</v>
      </c>
      <c r="K132" s="25">
        <v>0</v>
      </c>
      <c r="L132" s="25">
        <v>0</v>
      </c>
      <c r="M132" s="25">
        <v>0</v>
      </c>
      <c r="N132" s="25">
        <v>0.22</v>
      </c>
      <c r="O132" s="25">
        <v>9.1199999999999992</v>
      </c>
      <c r="P132" s="25">
        <v>0.04</v>
      </c>
      <c r="Q132" s="25">
        <v>0</v>
      </c>
      <c r="R132" s="25">
        <v>0</v>
      </c>
      <c r="S132" s="25">
        <v>0</v>
      </c>
      <c r="T132" s="25">
        <v>0.36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0</v>
      </c>
      <c r="AC132" s="25">
        <v>0</v>
      </c>
      <c r="AD132" s="25">
        <v>0</v>
      </c>
      <c r="AE132" s="25">
        <v>0</v>
      </c>
      <c r="AF132" s="25">
        <v>0</v>
      </c>
      <c r="AG132" s="25">
        <v>0</v>
      </c>
      <c r="AH132" s="25">
        <v>0</v>
      </c>
      <c r="AI132" s="25">
        <v>0</v>
      </c>
      <c r="AJ132" s="26">
        <v>0</v>
      </c>
      <c r="AK132" s="26">
        <v>63.86</v>
      </c>
      <c r="AL132" s="26">
        <v>66.47</v>
      </c>
      <c r="AM132" s="26">
        <v>101.79</v>
      </c>
      <c r="AN132" s="26">
        <v>33.76</v>
      </c>
      <c r="AO132" s="26">
        <v>20.010000000000002</v>
      </c>
      <c r="AP132" s="26">
        <v>40.020000000000003</v>
      </c>
      <c r="AQ132" s="26">
        <v>15.14</v>
      </c>
      <c r="AR132" s="26">
        <v>72.38</v>
      </c>
      <c r="AS132" s="26">
        <v>44.89</v>
      </c>
      <c r="AT132" s="26">
        <v>62.64</v>
      </c>
      <c r="AU132" s="26">
        <v>51.68</v>
      </c>
      <c r="AV132" s="26">
        <v>27.14</v>
      </c>
      <c r="AW132" s="26">
        <v>48.02</v>
      </c>
      <c r="AX132" s="26">
        <v>401.59</v>
      </c>
      <c r="AY132" s="26">
        <v>0</v>
      </c>
      <c r="AZ132" s="26">
        <v>130.85</v>
      </c>
      <c r="BA132" s="26">
        <v>56.9</v>
      </c>
      <c r="BB132" s="26">
        <v>37.76</v>
      </c>
      <c r="BC132" s="26">
        <v>29.93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0.02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0.01</v>
      </c>
      <c r="BT132" s="26">
        <v>0</v>
      </c>
      <c r="BU132" s="26">
        <v>0</v>
      </c>
      <c r="BV132" s="26">
        <v>0.06</v>
      </c>
      <c r="BW132" s="26">
        <v>0</v>
      </c>
      <c r="BX132" s="26">
        <v>0</v>
      </c>
      <c r="BY132" s="26">
        <v>0</v>
      </c>
      <c r="BZ132" s="26">
        <v>0</v>
      </c>
      <c r="CA132" s="26">
        <v>0</v>
      </c>
      <c r="CB132" s="26">
        <v>7.82</v>
      </c>
      <c r="CC132" s="27"/>
      <c r="CD132" s="27"/>
      <c r="CE132" s="26">
        <v>0</v>
      </c>
      <c r="CG132" s="26">
        <v>0</v>
      </c>
      <c r="CH132" s="26">
        <v>0</v>
      </c>
      <c r="CI132" s="26">
        <v>0</v>
      </c>
      <c r="CJ132" s="26">
        <v>380</v>
      </c>
      <c r="CK132" s="26">
        <v>146.4</v>
      </c>
      <c r="CL132" s="26">
        <v>263.2</v>
      </c>
      <c r="CM132" s="26">
        <v>3.04</v>
      </c>
      <c r="CN132" s="26">
        <v>3.04</v>
      </c>
      <c r="CO132" s="26">
        <v>3.04</v>
      </c>
      <c r="CP132" s="26">
        <v>0</v>
      </c>
      <c r="CQ132" s="26">
        <v>0</v>
      </c>
    </row>
    <row r="133" spans="1:95" s="26" customFormat="1" x14ac:dyDescent="0.25">
      <c r="A133" s="23" t="str">
        <f>"-"</f>
        <v>-</v>
      </c>
      <c r="B133" s="24" t="s">
        <v>114</v>
      </c>
      <c r="C133" s="25">
        <v>20</v>
      </c>
      <c r="D133" s="25">
        <v>1.32</v>
      </c>
      <c r="E133" s="25">
        <v>0</v>
      </c>
      <c r="F133" s="25">
        <v>0.24</v>
      </c>
      <c r="G133" s="25">
        <v>0.24</v>
      </c>
      <c r="H133" s="25">
        <v>8.34</v>
      </c>
      <c r="I133" s="25">
        <v>38.676000000000002</v>
      </c>
      <c r="J133" s="25">
        <v>0.04</v>
      </c>
      <c r="K133" s="25">
        <v>0</v>
      </c>
      <c r="L133" s="25">
        <v>0</v>
      </c>
      <c r="M133" s="25">
        <v>0</v>
      </c>
      <c r="N133" s="25">
        <v>0.24</v>
      </c>
      <c r="O133" s="25">
        <v>6.44</v>
      </c>
      <c r="P133" s="25">
        <v>1.66</v>
      </c>
      <c r="Q133" s="25">
        <v>0</v>
      </c>
      <c r="R133" s="25">
        <v>0</v>
      </c>
      <c r="S133" s="25">
        <v>0.2</v>
      </c>
      <c r="T133" s="25">
        <v>0.5</v>
      </c>
      <c r="U133" s="25">
        <v>122</v>
      </c>
      <c r="V133" s="25">
        <v>49</v>
      </c>
      <c r="W133" s="25">
        <v>7</v>
      </c>
      <c r="X133" s="25">
        <v>9.4</v>
      </c>
      <c r="Y133" s="25">
        <v>31.6</v>
      </c>
      <c r="Z133" s="25">
        <v>0.78</v>
      </c>
      <c r="AA133" s="25">
        <v>0</v>
      </c>
      <c r="AB133" s="25">
        <v>1</v>
      </c>
      <c r="AC133" s="25">
        <v>0.2</v>
      </c>
      <c r="AD133" s="25">
        <v>0.28000000000000003</v>
      </c>
      <c r="AE133" s="25">
        <v>0.04</v>
      </c>
      <c r="AF133" s="25">
        <v>0.02</v>
      </c>
      <c r="AG133" s="25">
        <v>0.14000000000000001</v>
      </c>
      <c r="AH133" s="25">
        <v>0.4</v>
      </c>
      <c r="AI133" s="25">
        <v>0</v>
      </c>
      <c r="AJ133" s="26">
        <v>0</v>
      </c>
      <c r="AK133" s="26">
        <v>64.400000000000006</v>
      </c>
      <c r="AL133" s="26">
        <v>49.6</v>
      </c>
      <c r="AM133" s="26">
        <v>85.4</v>
      </c>
      <c r="AN133" s="26">
        <v>44.6</v>
      </c>
      <c r="AO133" s="26">
        <v>18.600000000000001</v>
      </c>
      <c r="AP133" s="26">
        <v>39.6</v>
      </c>
      <c r="AQ133" s="26">
        <v>16</v>
      </c>
      <c r="AR133" s="26">
        <v>74.2</v>
      </c>
      <c r="AS133" s="26">
        <v>59.4</v>
      </c>
      <c r="AT133" s="26">
        <v>58.2</v>
      </c>
      <c r="AU133" s="26">
        <v>92.8</v>
      </c>
      <c r="AV133" s="26">
        <v>24.8</v>
      </c>
      <c r="AW133" s="26">
        <v>62</v>
      </c>
      <c r="AX133" s="26">
        <v>311.8</v>
      </c>
      <c r="AY133" s="26">
        <v>0</v>
      </c>
      <c r="AZ133" s="26">
        <v>105.2</v>
      </c>
      <c r="BA133" s="26">
        <v>58.2</v>
      </c>
      <c r="BB133" s="26">
        <v>36</v>
      </c>
      <c r="BC133" s="26">
        <v>26</v>
      </c>
      <c r="BD133" s="26">
        <v>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0.03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0</v>
      </c>
      <c r="BR133" s="26">
        <v>0</v>
      </c>
      <c r="BS133" s="26">
        <v>0.02</v>
      </c>
      <c r="BT133" s="26">
        <v>0</v>
      </c>
      <c r="BU133" s="26">
        <v>0</v>
      </c>
      <c r="BV133" s="26">
        <v>0.1</v>
      </c>
      <c r="BW133" s="26">
        <v>0.02</v>
      </c>
      <c r="BX133" s="26">
        <v>0</v>
      </c>
      <c r="BY133" s="26">
        <v>0</v>
      </c>
      <c r="BZ133" s="26">
        <v>0</v>
      </c>
      <c r="CA133" s="26">
        <v>0</v>
      </c>
      <c r="CB133" s="26">
        <v>9.4</v>
      </c>
      <c r="CC133" s="27"/>
      <c r="CD133" s="27"/>
      <c r="CE133" s="26">
        <v>0.17</v>
      </c>
      <c r="CG133" s="26">
        <v>1</v>
      </c>
      <c r="CH133" s="26">
        <v>1</v>
      </c>
      <c r="CI133" s="26">
        <v>1</v>
      </c>
      <c r="CJ133" s="26">
        <v>190</v>
      </c>
      <c r="CK133" s="26">
        <v>73.2</v>
      </c>
      <c r="CL133" s="26">
        <v>131.6</v>
      </c>
      <c r="CM133" s="26">
        <v>1.9</v>
      </c>
      <c r="CN133" s="26">
        <v>1.58</v>
      </c>
      <c r="CO133" s="26">
        <v>1.74</v>
      </c>
      <c r="CP133" s="26">
        <v>0</v>
      </c>
      <c r="CQ133" s="26">
        <v>0</v>
      </c>
    </row>
    <row r="134" spans="1:95" s="26" customFormat="1" x14ac:dyDescent="0.25">
      <c r="A134" s="23" t="str">
        <f>"3/10"</f>
        <v>3/10</v>
      </c>
      <c r="B134" s="24" t="s">
        <v>115</v>
      </c>
      <c r="C134" s="25">
        <v>180</v>
      </c>
      <c r="D134" s="25">
        <v>0.14000000000000001</v>
      </c>
      <c r="E134" s="25">
        <v>0</v>
      </c>
      <c r="F134" s="25">
        <v>0.14000000000000001</v>
      </c>
      <c r="G134" s="25">
        <v>0.14000000000000001</v>
      </c>
      <c r="H134" s="25">
        <v>21.67</v>
      </c>
      <c r="I134" s="25">
        <v>84.015215999999995</v>
      </c>
      <c r="J134" s="25">
        <v>0.04</v>
      </c>
      <c r="K134" s="25">
        <v>0</v>
      </c>
      <c r="L134" s="25">
        <v>0</v>
      </c>
      <c r="M134" s="25">
        <v>0</v>
      </c>
      <c r="N134" s="25">
        <v>20.78</v>
      </c>
      <c r="O134" s="25">
        <v>0.27</v>
      </c>
      <c r="P134" s="25">
        <v>0.62</v>
      </c>
      <c r="Q134" s="25">
        <v>0</v>
      </c>
      <c r="R134" s="25">
        <v>0</v>
      </c>
      <c r="S134" s="25">
        <v>0.28999999999999998</v>
      </c>
      <c r="T134" s="25">
        <v>0.2</v>
      </c>
      <c r="U134" s="25">
        <v>9.44</v>
      </c>
      <c r="V134" s="25">
        <v>99.61</v>
      </c>
      <c r="W134" s="25">
        <v>6.11</v>
      </c>
      <c r="X134" s="25">
        <v>3.08</v>
      </c>
      <c r="Y134" s="25">
        <v>3.68</v>
      </c>
      <c r="Z134" s="25">
        <v>0.82</v>
      </c>
      <c r="AA134" s="25">
        <v>0</v>
      </c>
      <c r="AB134" s="25">
        <v>9.7200000000000006</v>
      </c>
      <c r="AC134" s="25">
        <v>1.8</v>
      </c>
      <c r="AD134" s="25">
        <v>7.0000000000000007E-2</v>
      </c>
      <c r="AE134" s="25">
        <v>0.01</v>
      </c>
      <c r="AF134" s="25">
        <v>0.01</v>
      </c>
      <c r="AG134" s="25">
        <v>0.09</v>
      </c>
      <c r="AH134" s="25">
        <v>0.14000000000000001</v>
      </c>
      <c r="AI134" s="25">
        <v>1.44</v>
      </c>
      <c r="AJ134" s="26">
        <v>0</v>
      </c>
      <c r="AK134" s="26">
        <v>4.2300000000000004</v>
      </c>
      <c r="AL134" s="26">
        <v>4.59</v>
      </c>
      <c r="AM134" s="26">
        <v>6.7</v>
      </c>
      <c r="AN134" s="26">
        <v>6.35</v>
      </c>
      <c r="AO134" s="26">
        <v>1.06</v>
      </c>
      <c r="AP134" s="26">
        <v>3.88</v>
      </c>
      <c r="AQ134" s="26">
        <v>1.06</v>
      </c>
      <c r="AR134" s="26">
        <v>3.18</v>
      </c>
      <c r="AS134" s="26">
        <v>6</v>
      </c>
      <c r="AT134" s="26">
        <v>3.53</v>
      </c>
      <c r="AU134" s="26">
        <v>27.52</v>
      </c>
      <c r="AV134" s="26">
        <v>2.4700000000000002</v>
      </c>
      <c r="AW134" s="26">
        <v>4.9400000000000004</v>
      </c>
      <c r="AX134" s="26">
        <v>14.82</v>
      </c>
      <c r="AY134" s="26">
        <v>0</v>
      </c>
      <c r="AZ134" s="26">
        <v>4.59</v>
      </c>
      <c r="BA134" s="26">
        <v>5.64</v>
      </c>
      <c r="BB134" s="26">
        <v>2.12</v>
      </c>
      <c r="BC134" s="26">
        <v>1.76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220.09</v>
      </c>
      <c r="CC134" s="27"/>
      <c r="CD134" s="27"/>
      <c r="CE134" s="26">
        <v>1.62</v>
      </c>
      <c r="CG134" s="26">
        <v>3.75</v>
      </c>
      <c r="CH134" s="26">
        <v>3.75</v>
      </c>
      <c r="CI134" s="26">
        <v>3.75</v>
      </c>
      <c r="CJ134" s="26">
        <v>360</v>
      </c>
      <c r="CK134" s="26">
        <v>174.15</v>
      </c>
      <c r="CL134" s="26">
        <v>267.08</v>
      </c>
      <c r="CM134" s="26">
        <v>34.340000000000003</v>
      </c>
      <c r="CN134" s="26">
        <v>20.16</v>
      </c>
      <c r="CO134" s="26">
        <v>27.25</v>
      </c>
      <c r="CP134" s="26">
        <v>18</v>
      </c>
      <c r="CQ134" s="26">
        <v>0</v>
      </c>
    </row>
    <row r="135" spans="1:95" s="26" customFormat="1" ht="65.25" customHeight="1" x14ac:dyDescent="0.25">
      <c r="A135" s="23" t="str">
        <f>"49/1"</f>
        <v>49/1</v>
      </c>
      <c r="B135" s="24" t="s">
        <v>151</v>
      </c>
      <c r="C135" s="25">
        <v>50</v>
      </c>
      <c r="D135" s="25">
        <v>0.72</v>
      </c>
      <c r="E135" s="25">
        <v>0</v>
      </c>
      <c r="F135" s="25">
        <v>3.04</v>
      </c>
      <c r="G135" s="25">
        <v>3.04</v>
      </c>
      <c r="H135" s="25">
        <v>5.27</v>
      </c>
      <c r="I135" s="25">
        <v>50.010011029999994</v>
      </c>
      <c r="J135" s="25">
        <v>0.4</v>
      </c>
      <c r="K135" s="25">
        <v>1.95</v>
      </c>
      <c r="L135" s="25">
        <v>0</v>
      </c>
      <c r="M135" s="25">
        <v>0</v>
      </c>
      <c r="N135" s="25">
        <v>1.77</v>
      </c>
      <c r="O135" s="25">
        <v>2.69</v>
      </c>
      <c r="P135" s="25">
        <v>0.81</v>
      </c>
      <c r="Q135" s="25">
        <v>0</v>
      </c>
      <c r="R135" s="25">
        <v>0</v>
      </c>
      <c r="S135" s="25">
        <v>0.12</v>
      </c>
      <c r="T135" s="25">
        <v>0.94</v>
      </c>
      <c r="U135" s="25">
        <v>176.38</v>
      </c>
      <c r="V135" s="25">
        <v>141.01</v>
      </c>
      <c r="W135" s="25">
        <v>10.68</v>
      </c>
      <c r="X135" s="25">
        <v>9.5399999999999991</v>
      </c>
      <c r="Y135" s="25">
        <v>21.88</v>
      </c>
      <c r="Z135" s="25">
        <v>0.42</v>
      </c>
      <c r="AA135" s="25">
        <v>0</v>
      </c>
      <c r="AB135" s="25">
        <v>461.12</v>
      </c>
      <c r="AC135" s="25">
        <v>92.17</v>
      </c>
      <c r="AD135" s="25">
        <v>1.39</v>
      </c>
      <c r="AE135" s="25">
        <v>0.02</v>
      </c>
      <c r="AF135" s="25">
        <v>0.02</v>
      </c>
      <c r="AG135" s="25">
        <v>0.26</v>
      </c>
      <c r="AH135" s="25">
        <v>0.5</v>
      </c>
      <c r="AI135" s="25">
        <v>1.98</v>
      </c>
      <c r="AJ135" s="26">
        <v>0</v>
      </c>
      <c r="AK135" s="26">
        <v>13.68</v>
      </c>
      <c r="AL135" s="26">
        <v>16.440000000000001</v>
      </c>
      <c r="AM135" s="26">
        <v>20.02</v>
      </c>
      <c r="AN135" s="26">
        <v>23.87</v>
      </c>
      <c r="AO135" s="26">
        <v>4.68</v>
      </c>
      <c r="AP135" s="26">
        <v>15.61</v>
      </c>
      <c r="AQ135" s="26">
        <v>5.73</v>
      </c>
      <c r="AR135" s="26">
        <v>14.68</v>
      </c>
      <c r="AS135" s="26">
        <v>16.91</v>
      </c>
      <c r="AT135" s="26">
        <v>39.03</v>
      </c>
      <c r="AU135" s="26">
        <v>51.8</v>
      </c>
      <c r="AV135" s="26">
        <v>4.63</v>
      </c>
      <c r="AW135" s="26">
        <v>12.72</v>
      </c>
      <c r="AX135" s="26">
        <v>78.680000000000007</v>
      </c>
      <c r="AY135" s="26">
        <v>0</v>
      </c>
      <c r="AZ135" s="26">
        <v>11.61</v>
      </c>
      <c r="BA135" s="26">
        <v>12.79</v>
      </c>
      <c r="BB135" s="26">
        <v>11.41</v>
      </c>
      <c r="BC135" s="26">
        <v>4.45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0.2</v>
      </c>
      <c r="BL135" s="26">
        <v>0</v>
      </c>
      <c r="BM135" s="26">
        <v>0.12</v>
      </c>
      <c r="BN135" s="26">
        <v>0.01</v>
      </c>
      <c r="BO135" s="26">
        <v>0.02</v>
      </c>
      <c r="BP135" s="26">
        <v>0</v>
      </c>
      <c r="BQ135" s="26">
        <v>0</v>
      </c>
      <c r="BR135" s="26">
        <v>0</v>
      </c>
      <c r="BS135" s="26">
        <v>0.73</v>
      </c>
      <c r="BT135" s="26">
        <v>0</v>
      </c>
      <c r="BU135" s="26">
        <v>0</v>
      </c>
      <c r="BV135" s="26">
        <v>1.75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40.69</v>
      </c>
      <c r="CC135" s="27"/>
      <c r="CD135" s="27"/>
      <c r="CE135" s="26">
        <v>76.849999999999994</v>
      </c>
      <c r="CG135" s="26">
        <v>12.5</v>
      </c>
      <c r="CH135" s="26">
        <v>7.41</v>
      </c>
      <c r="CI135" s="26">
        <v>9.9499999999999993</v>
      </c>
      <c r="CJ135" s="26">
        <v>320.17</v>
      </c>
      <c r="CK135" s="26">
        <v>132.35</v>
      </c>
      <c r="CL135" s="26">
        <v>226.26</v>
      </c>
      <c r="CM135" s="26">
        <v>5.21</v>
      </c>
      <c r="CN135" s="26">
        <v>1.51</v>
      </c>
      <c r="CO135" s="26">
        <v>3.36</v>
      </c>
      <c r="CP135" s="26">
        <v>0</v>
      </c>
      <c r="CQ135" s="26">
        <v>0.25</v>
      </c>
    </row>
    <row r="136" spans="1:95" s="26" customFormat="1" ht="32.25" customHeight="1" x14ac:dyDescent="0.25">
      <c r="A136" s="23" t="str">
        <f>"7/2"</f>
        <v>7/2</v>
      </c>
      <c r="B136" s="24" t="s">
        <v>152</v>
      </c>
      <c r="C136" s="25">
        <v>180</v>
      </c>
      <c r="D136" s="25">
        <v>1.3</v>
      </c>
      <c r="E136" s="25">
        <v>5.86</v>
      </c>
      <c r="F136" s="25">
        <v>1.71</v>
      </c>
      <c r="G136" s="25">
        <v>1.94</v>
      </c>
      <c r="H136" s="25">
        <v>7.09</v>
      </c>
      <c r="I136" s="25">
        <v>46.318271111999998</v>
      </c>
      <c r="J136" s="25">
        <v>0.24</v>
      </c>
      <c r="K136" s="25">
        <v>1.17</v>
      </c>
      <c r="L136" s="25">
        <v>0</v>
      </c>
      <c r="M136" s="25">
        <v>0</v>
      </c>
      <c r="N136" s="25">
        <v>3.14</v>
      </c>
      <c r="O136" s="25">
        <v>2.52</v>
      </c>
      <c r="P136" s="25">
        <v>1.43</v>
      </c>
      <c r="Q136" s="25">
        <v>0</v>
      </c>
      <c r="R136" s="25">
        <v>0</v>
      </c>
      <c r="S136" s="25">
        <v>0.21</v>
      </c>
      <c r="T136" s="25">
        <v>1.03</v>
      </c>
      <c r="U136" s="25">
        <v>148.27000000000001</v>
      </c>
      <c r="V136" s="25">
        <v>235.06</v>
      </c>
      <c r="W136" s="25">
        <v>25.74</v>
      </c>
      <c r="X136" s="25">
        <v>13.73</v>
      </c>
      <c r="Y136" s="25">
        <v>29.21</v>
      </c>
      <c r="Z136" s="25">
        <v>0.49</v>
      </c>
      <c r="AA136" s="25">
        <v>0</v>
      </c>
      <c r="AB136" s="25">
        <v>874.08</v>
      </c>
      <c r="AC136" s="25">
        <v>181.89</v>
      </c>
      <c r="AD136" s="25">
        <v>0.9</v>
      </c>
      <c r="AE136" s="25">
        <v>0.03</v>
      </c>
      <c r="AF136" s="25">
        <v>0.03</v>
      </c>
      <c r="AG136" s="25">
        <v>0.52</v>
      </c>
      <c r="AH136" s="25">
        <v>0.86</v>
      </c>
      <c r="AI136" s="25">
        <v>9.99</v>
      </c>
      <c r="AJ136" s="26">
        <v>0</v>
      </c>
      <c r="AK136" s="26">
        <v>32.4</v>
      </c>
      <c r="AL136" s="26">
        <v>30.88</v>
      </c>
      <c r="AM136" s="26">
        <v>39.26</v>
      </c>
      <c r="AN136" s="26">
        <v>39.17</v>
      </c>
      <c r="AO136" s="26">
        <v>11.76</v>
      </c>
      <c r="AP136" s="26">
        <v>28.51</v>
      </c>
      <c r="AQ136" s="26">
        <v>8.2899999999999991</v>
      </c>
      <c r="AR136" s="26">
        <v>33.25</v>
      </c>
      <c r="AS136" s="26">
        <v>43.91</v>
      </c>
      <c r="AT136" s="26">
        <v>66.510000000000005</v>
      </c>
      <c r="AU136" s="26">
        <v>96.03</v>
      </c>
      <c r="AV136" s="26">
        <v>15.41</v>
      </c>
      <c r="AW136" s="26">
        <v>29.27</v>
      </c>
      <c r="AX136" s="26">
        <v>173.44</v>
      </c>
      <c r="AY136" s="26">
        <v>0</v>
      </c>
      <c r="AZ136" s="26">
        <v>32.57</v>
      </c>
      <c r="BA136" s="26">
        <v>32.32</v>
      </c>
      <c r="BB136" s="26">
        <v>27.75</v>
      </c>
      <c r="BC136" s="26">
        <v>11.68</v>
      </c>
      <c r="BD136" s="26">
        <v>0</v>
      </c>
      <c r="BE136" s="26">
        <v>0</v>
      </c>
      <c r="BF136" s="26">
        <v>0</v>
      </c>
      <c r="BG136" s="26">
        <v>0</v>
      </c>
      <c r="BH136" s="26">
        <v>0</v>
      </c>
      <c r="BI136" s="26">
        <v>0</v>
      </c>
      <c r="BJ136" s="26">
        <v>0</v>
      </c>
      <c r="BK136" s="26">
        <v>0.11</v>
      </c>
      <c r="BL136" s="26">
        <v>0</v>
      </c>
      <c r="BM136" s="26">
        <v>7.0000000000000007E-2</v>
      </c>
      <c r="BN136" s="26">
        <v>0</v>
      </c>
      <c r="BO136" s="26">
        <v>0.01</v>
      </c>
      <c r="BP136" s="26">
        <v>0</v>
      </c>
      <c r="BQ136" s="26">
        <v>0</v>
      </c>
      <c r="BR136" s="26">
        <v>0</v>
      </c>
      <c r="BS136" s="26">
        <v>0.4</v>
      </c>
      <c r="BT136" s="26">
        <v>0</v>
      </c>
      <c r="BU136" s="26">
        <v>0</v>
      </c>
      <c r="BV136" s="26">
        <v>1.08</v>
      </c>
      <c r="BW136" s="26">
        <v>0</v>
      </c>
      <c r="BX136" s="26">
        <v>0</v>
      </c>
      <c r="BY136" s="26">
        <v>0</v>
      </c>
      <c r="BZ136" s="26">
        <v>0</v>
      </c>
      <c r="CA136" s="26">
        <v>0</v>
      </c>
      <c r="CB136" s="26">
        <v>212.57</v>
      </c>
      <c r="CC136" s="27"/>
      <c r="CD136" s="27"/>
      <c r="CE136" s="26">
        <v>145.68</v>
      </c>
      <c r="CG136" s="26">
        <v>22.51</v>
      </c>
      <c r="CH136" s="26">
        <v>12.55</v>
      </c>
      <c r="CI136" s="26">
        <v>17.53</v>
      </c>
      <c r="CJ136" s="26">
        <v>874.13</v>
      </c>
      <c r="CK136" s="26">
        <v>307.08999999999997</v>
      </c>
      <c r="CL136" s="26">
        <v>590.61</v>
      </c>
      <c r="CM136" s="26">
        <v>42.75</v>
      </c>
      <c r="CN136" s="26">
        <v>26.46</v>
      </c>
      <c r="CO136" s="26">
        <v>34.6</v>
      </c>
      <c r="CP136" s="26">
        <v>0</v>
      </c>
      <c r="CQ136" s="26">
        <v>0.36</v>
      </c>
    </row>
    <row r="137" spans="1:95" s="26" customFormat="1" ht="31.5" x14ac:dyDescent="0.25">
      <c r="A137" s="23" t="str">
        <f>"9/4"</f>
        <v>9/4</v>
      </c>
      <c r="B137" s="24" t="s">
        <v>142</v>
      </c>
      <c r="C137" s="25">
        <v>150</v>
      </c>
      <c r="D137" s="25">
        <v>3.89</v>
      </c>
      <c r="E137" s="25">
        <v>1.63</v>
      </c>
      <c r="F137" s="25">
        <v>4.37</v>
      </c>
      <c r="G137" s="25">
        <v>0.32</v>
      </c>
      <c r="H137" s="25">
        <v>30.38</v>
      </c>
      <c r="I137" s="25">
        <v>175.64582399999998</v>
      </c>
      <c r="J137" s="25">
        <v>2.82</v>
      </c>
      <c r="K137" s="25">
        <v>0.08</v>
      </c>
      <c r="L137" s="25">
        <v>0</v>
      </c>
      <c r="M137" s="25">
        <v>0</v>
      </c>
      <c r="N137" s="25">
        <v>6.59</v>
      </c>
      <c r="O137" s="25">
        <v>22.85</v>
      </c>
      <c r="P137" s="25">
        <v>0.94</v>
      </c>
      <c r="Q137" s="25">
        <v>0</v>
      </c>
      <c r="R137" s="25">
        <v>0</v>
      </c>
      <c r="S137" s="25">
        <v>0.06</v>
      </c>
      <c r="T137" s="25">
        <v>1.06</v>
      </c>
      <c r="U137" s="25">
        <v>176.07</v>
      </c>
      <c r="V137" s="25">
        <v>115.23</v>
      </c>
      <c r="W137" s="25">
        <v>70.36</v>
      </c>
      <c r="X137" s="25">
        <v>23.23</v>
      </c>
      <c r="Y137" s="25">
        <v>94.42</v>
      </c>
      <c r="Z137" s="25">
        <v>0.4</v>
      </c>
      <c r="AA137" s="25">
        <v>26.25</v>
      </c>
      <c r="AB137" s="25">
        <v>15.19</v>
      </c>
      <c r="AC137" s="25">
        <v>29.25</v>
      </c>
      <c r="AD137" s="25">
        <v>0.17</v>
      </c>
      <c r="AE137" s="25">
        <v>0.04</v>
      </c>
      <c r="AF137" s="25">
        <v>0.09</v>
      </c>
      <c r="AG137" s="25">
        <v>0.5</v>
      </c>
      <c r="AH137" s="25">
        <v>1.55</v>
      </c>
      <c r="AI137" s="25">
        <v>0.28999999999999998</v>
      </c>
      <c r="AJ137" s="26">
        <v>0</v>
      </c>
      <c r="AK137" s="26">
        <v>137.37</v>
      </c>
      <c r="AL137" s="26">
        <v>108.23</v>
      </c>
      <c r="AM137" s="26">
        <v>203.3</v>
      </c>
      <c r="AN137" s="26">
        <v>85.74</v>
      </c>
      <c r="AO137" s="26">
        <v>52.37</v>
      </c>
      <c r="AP137" s="26">
        <v>79.34</v>
      </c>
      <c r="AQ137" s="26">
        <v>33.92</v>
      </c>
      <c r="AR137" s="26">
        <v>121.2</v>
      </c>
      <c r="AS137" s="26">
        <v>127.45</v>
      </c>
      <c r="AT137" s="26">
        <v>165.89</v>
      </c>
      <c r="AU137" s="26">
        <v>176.73</v>
      </c>
      <c r="AV137" s="26">
        <v>56.26</v>
      </c>
      <c r="AW137" s="26">
        <v>104.37</v>
      </c>
      <c r="AX137" s="26">
        <v>393.3</v>
      </c>
      <c r="AY137" s="26">
        <v>0</v>
      </c>
      <c r="AZ137" s="26">
        <v>108.49</v>
      </c>
      <c r="BA137" s="26">
        <v>108.71</v>
      </c>
      <c r="BB137" s="26">
        <v>95.33</v>
      </c>
      <c r="BC137" s="26">
        <v>44.67</v>
      </c>
      <c r="BD137" s="26">
        <v>0.1</v>
      </c>
      <c r="BE137" s="26">
        <v>0.05</v>
      </c>
      <c r="BF137" s="26">
        <v>0.02</v>
      </c>
      <c r="BG137" s="26">
        <v>0.06</v>
      </c>
      <c r="BH137" s="26">
        <v>0.06</v>
      </c>
      <c r="BI137" s="26">
        <v>0.3</v>
      </c>
      <c r="BJ137" s="26">
        <v>0</v>
      </c>
      <c r="BK137" s="26">
        <v>0.87</v>
      </c>
      <c r="BL137" s="26">
        <v>0</v>
      </c>
      <c r="BM137" s="26">
        <v>0.26</v>
      </c>
      <c r="BN137" s="26">
        <v>0</v>
      </c>
      <c r="BO137" s="26">
        <v>0</v>
      </c>
      <c r="BP137" s="26">
        <v>0</v>
      </c>
      <c r="BQ137" s="26">
        <v>0.06</v>
      </c>
      <c r="BR137" s="26">
        <v>0.09</v>
      </c>
      <c r="BS137" s="26">
        <v>0.77</v>
      </c>
      <c r="BT137" s="26">
        <v>0</v>
      </c>
      <c r="BU137" s="26">
        <v>0</v>
      </c>
      <c r="BV137" s="26">
        <v>0.09</v>
      </c>
      <c r="BW137" s="26">
        <v>0</v>
      </c>
      <c r="BX137" s="26">
        <v>0</v>
      </c>
      <c r="BY137" s="26">
        <v>0</v>
      </c>
      <c r="BZ137" s="26">
        <v>0</v>
      </c>
      <c r="CA137" s="26">
        <v>0</v>
      </c>
      <c r="CB137" s="26">
        <v>111.87</v>
      </c>
      <c r="CC137" s="27"/>
      <c r="CD137" s="27"/>
      <c r="CE137" s="26">
        <v>28.78</v>
      </c>
      <c r="CG137" s="26">
        <v>17.73</v>
      </c>
      <c r="CH137" s="26">
        <v>8.49</v>
      </c>
      <c r="CI137" s="26">
        <v>13.11</v>
      </c>
      <c r="CJ137" s="26">
        <v>1334.29</v>
      </c>
      <c r="CK137" s="26">
        <v>616.05999999999995</v>
      </c>
      <c r="CL137" s="26">
        <v>975.17</v>
      </c>
      <c r="CM137" s="26">
        <v>18.690000000000001</v>
      </c>
      <c r="CN137" s="26">
        <v>8.15</v>
      </c>
      <c r="CO137" s="26">
        <v>13.42</v>
      </c>
      <c r="CP137" s="26">
        <v>3.75</v>
      </c>
      <c r="CQ137" s="26">
        <v>0.38</v>
      </c>
    </row>
    <row r="138" spans="1:95" s="15" customFormat="1" ht="31.5" x14ac:dyDescent="0.25">
      <c r="A138" s="19" t="str">
        <f>"7"</f>
        <v>7</v>
      </c>
      <c r="B138" s="20" t="s">
        <v>153</v>
      </c>
      <c r="C138" s="21">
        <v>70</v>
      </c>
      <c r="D138" s="21">
        <v>10.58</v>
      </c>
      <c r="E138" s="21">
        <v>8.9600000000000009</v>
      </c>
      <c r="F138" s="21">
        <v>9.9700000000000006</v>
      </c>
      <c r="G138" s="21">
        <v>2.82</v>
      </c>
      <c r="H138" s="21">
        <v>9.18</v>
      </c>
      <c r="I138" s="21">
        <v>168.47088299999996</v>
      </c>
      <c r="J138" s="21">
        <v>2.74</v>
      </c>
      <c r="K138" s="21">
        <v>2.2799999999999998</v>
      </c>
      <c r="L138" s="21">
        <v>0</v>
      </c>
      <c r="M138" s="21">
        <v>0</v>
      </c>
      <c r="N138" s="21">
        <v>0.35</v>
      </c>
      <c r="O138" s="21">
        <v>8.18</v>
      </c>
      <c r="P138" s="21">
        <v>0.65</v>
      </c>
      <c r="Q138" s="21">
        <v>0</v>
      </c>
      <c r="R138" s="21">
        <v>0</v>
      </c>
      <c r="S138" s="21">
        <v>0.09</v>
      </c>
      <c r="T138" s="21">
        <v>1.18</v>
      </c>
      <c r="U138" s="21">
        <v>178.35</v>
      </c>
      <c r="V138" s="21">
        <v>105.08</v>
      </c>
      <c r="W138" s="21">
        <v>11.64</v>
      </c>
      <c r="X138" s="21">
        <v>14.89</v>
      </c>
      <c r="Y138" s="21">
        <v>94.05</v>
      </c>
      <c r="Z138" s="21">
        <v>1.33</v>
      </c>
      <c r="AA138" s="21">
        <v>29.01</v>
      </c>
      <c r="AB138" s="21">
        <v>5.53</v>
      </c>
      <c r="AC138" s="21">
        <v>37.369999999999997</v>
      </c>
      <c r="AD138" s="21">
        <v>2.04</v>
      </c>
      <c r="AE138" s="21">
        <v>0.05</v>
      </c>
      <c r="AF138" s="21">
        <v>0.08</v>
      </c>
      <c r="AG138" s="21">
        <v>3.94</v>
      </c>
      <c r="AH138" s="21">
        <v>7.04</v>
      </c>
      <c r="AI138" s="21">
        <v>0.19</v>
      </c>
      <c r="AJ138" s="15">
        <v>0</v>
      </c>
      <c r="AK138" s="15">
        <v>470.62</v>
      </c>
      <c r="AL138" s="15">
        <v>381.67</v>
      </c>
      <c r="AM138" s="15">
        <v>757.09</v>
      </c>
      <c r="AN138" s="15">
        <v>798.65</v>
      </c>
      <c r="AO138" s="15">
        <v>244.02</v>
      </c>
      <c r="AP138" s="15">
        <v>445.22</v>
      </c>
      <c r="AQ138" s="15">
        <v>153.44</v>
      </c>
      <c r="AR138" s="15">
        <v>410.38</v>
      </c>
      <c r="AS138" s="15">
        <v>595.33000000000004</v>
      </c>
      <c r="AT138" s="15">
        <v>641.13</v>
      </c>
      <c r="AU138" s="15">
        <v>834.22</v>
      </c>
      <c r="AV138" s="15">
        <v>255.76</v>
      </c>
      <c r="AW138" s="15">
        <v>705.51</v>
      </c>
      <c r="AX138" s="15">
        <v>1515.68</v>
      </c>
      <c r="AY138" s="15">
        <v>74.31</v>
      </c>
      <c r="AZ138" s="15">
        <v>511.58</v>
      </c>
      <c r="BA138" s="15">
        <v>457.51</v>
      </c>
      <c r="BB138" s="15">
        <v>338.52</v>
      </c>
      <c r="BC138" s="15">
        <v>128.53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0.17</v>
      </c>
      <c r="BL138" s="15">
        <v>0</v>
      </c>
      <c r="BM138" s="15">
        <v>0.11</v>
      </c>
      <c r="BN138" s="15">
        <v>0.01</v>
      </c>
      <c r="BO138" s="15">
        <v>0.02</v>
      </c>
      <c r="BP138" s="15">
        <v>0</v>
      </c>
      <c r="BQ138" s="15">
        <v>0</v>
      </c>
      <c r="BR138" s="15">
        <v>0</v>
      </c>
      <c r="BS138" s="15">
        <v>0.63</v>
      </c>
      <c r="BT138" s="15">
        <v>0</v>
      </c>
      <c r="BU138" s="15">
        <v>0</v>
      </c>
      <c r="BV138" s="15">
        <v>1.58</v>
      </c>
      <c r="BW138" s="15">
        <v>0</v>
      </c>
      <c r="BX138" s="15">
        <v>0</v>
      </c>
      <c r="BY138" s="15">
        <v>0</v>
      </c>
      <c r="BZ138" s="15">
        <v>0</v>
      </c>
      <c r="CA138" s="15">
        <v>0</v>
      </c>
      <c r="CB138" s="15">
        <v>54.38</v>
      </c>
      <c r="CC138" s="22"/>
      <c r="CD138" s="22"/>
      <c r="CE138" s="15">
        <v>29.93</v>
      </c>
      <c r="CG138" s="15">
        <v>17.73</v>
      </c>
      <c r="CH138" s="15">
        <v>8.4</v>
      </c>
      <c r="CI138" s="15">
        <v>13.06</v>
      </c>
      <c r="CJ138" s="15">
        <v>1892.29</v>
      </c>
      <c r="CK138" s="15">
        <v>1155.4100000000001</v>
      </c>
      <c r="CL138" s="15">
        <v>1523.85</v>
      </c>
      <c r="CM138" s="15">
        <v>12.53</v>
      </c>
      <c r="CN138" s="15">
        <v>9.6300000000000008</v>
      </c>
      <c r="CO138" s="15">
        <v>11.08</v>
      </c>
      <c r="CP138" s="15">
        <v>0</v>
      </c>
      <c r="CQ138" s="15">
        <v>0.35</v>
      </c>
    </row>
    <row r="139" spans="1:95" s="16" customFormat="1" x14ac:dyDescent="0.25">
      <c r="A139" s="28"/>
      <c r="B139" s="29" t="s">
        <v>119</v>
      </c>
      <c r="C139" s="30">
        <f>SUM(C132:C138)</f>
        <v>670</v>
      </c>
      <c r="D139" s="30">
        <f t="shared" ref="D139:BO139" si="44">SUM(D132:D138)</f>
        <v>19.27</v>
      </c>
      <c r="E139" s="30">
        <f t="shared" si="44"/>
        <v>16.450000000000003</v>
      </c>
      <c r="F139" s="30">
        <f t="shared" si="44"/>
        <v>19.600000000000001</v>
      </c>
      <c r="G139" s="30">
        <f t="shared" si="44"/>
        <v>8.6300000000000008</v>
      </c>
      <c r="H139" s="30">
        <f t="shared" si="44"/>
        <v>91.31</v>
      </c>
      <c r="I139" s="30">
        <f t="shared" si="44"/>
        <v>607.91640514199992</v>
      </c>
      <c r="J139" s="30">
        <f t="shared" si="44"/>
        <v>6.28</v>
      </c>
      <c r="K139" s="30">
        <f t="shared" si="44"/>
        <v>5.48</v>
      </c>
      <c r="L139" s="30">
        <f t="shared" si="44"/>
        <v>0</v>
      </c>
      <c r="M139" s="30">
        <f t="shared" si="44"/>
        <v>0</v>
      </c>
      <c r="N139" s="30">
        <f t="shared" si="44"/>
        <v>33.090000000000003</v>
      </c>
      <c r="O139" s="30">
        <f t="shared" si="44"/>
        <v>52.07</v>
      </c>
      <c r="P139" s="30">
        <f t="shared" si="44"/>
        <v>6.15</v>
      </c>
      <c r="Q139" s="30">
        <f t="shared" si="44"/>
        <v>0</v>
      </c>
      <c r="R139" s="30">
        <f t="shared" si="44"/>
        <v>0</v>
      </c>
      <c r="S139" s="30">
        <f t="shared" si="44"/>
        <v>0.96999999999999986</v>
      </c>
      <c r="T139" s="30">
        <f t="shared" si="44"/>
        <v>5.27</v>
      </c>
      <c r="U139" s="30">
        <f t="shared" si="44"/>
        <v>810.5100000000001</v>
      </c>
      <c r="V139" s="30">
        <f t="shared" si="44"/>
        <v>744.99000000000012</v>
      </c>
      <c r="W139" s="30">
        <f t="shared" si="44"/>
        <v>131.53</v>
      </c>
      <c r="X139" s="30">
        <f t="shared" si="44"/>
        <v>73.87</v>
      </c>
      <c r="Y139" s="30">
        <f t="shared" si="44"/>
        <v>274.84000000000003</v>
      </c>
      <c r="Z139" s="30">
        <f t="shared" si="44"/>
        <v>4.24</v>
      </c>
      <c r="AA139" s="30">
        <f t="shared" si="44"/>
        <v>55.260000000000005</v>
      </c>
      <c r="AB139" s="30">
        <f t="shared" si="44"/>
        <v>1366.64</v>
      </c>
      <c r="AC139" s="30">
        <f t="shared" si="44"/>
        <v>342.68</v>
      </c>
      <c r="AD139" s="30">
        <f t="shared" si="44"/>
        <v>4.8499999999999996</v>
      </c>
      <c r="AE139" s="30">
        <f t="shared" si="44"/>
        <v>0.19</v>
      </c>
      <c r="AF139" s="30">
        <f t="shared" si="44"/>
        <v>0.25</v>
      </c>
      <c r="AG139" s="30">
        <f t="shared" si="44"/>
        <v>5.45</v>
      </c>
      <c r="AH139" s="30">
        <f t="shared" si="44"/>
        <v>10.49</v>
      </c>
      <c r="AI139" s="30">
        <f t="shared" si="44"/>
        <v>13.889999999999999</v>
      </c>
      <c r="AJ139" s="30">
        <f t="shared" si="44"/>
        <v>0</v>
      </c>
      <c r="AK139" s="30">
        <f t="shared" si="44"/>
        <v>786.56</v>
      </c>
      <c r="AL139" s="30">
        <f t="shared" si="44"/>
        <v>657.88</v>
      </c>
      <c r="AM139" s="30">
        <f t="shared" si="44"/>
        <v>1213.56</v>
      </c>
      <c r="AN139" s="30">
        <f t="shared" si="44"/>
        <v>1032.1399999999999</v>
      </c>
      <c r="AO139" s="30">
        <f t="shared" si="44"/>
        <v>352.5</v>
      </c>
      <c r="AP139" s="30">
        <f t="shared" si="44"/>
        <v>652.18000000000006</v>
      </c>
      <c r="AQ139" s="30">
        <f t="shared" si="44"/>
        <v>233.58</v>
      </c>
      <c r="AR139" s="30">
        <f t="shared" si="44"/>
        <v>729.27</v>
      </c>
      <c r="AS139" s="30">
        <f t="shared" si="44"/>
        <v>893.8900000000001</v>
      </c>
      <c r="AT139" s="30">
        <f t="shared" si="44"/>
        <v>1036.93</v>
      </c>
      <c r="AU139" s="30">
        <f t="shared" si="44"/>
        <v>1330.7800000000002</v>
      </c>
      <c r="AV139" s="30">
        <f t="shared" si="44"/>
        <v>386.47</v>
      </c>
      <c r="AW139" s="30">
        <f t="shared" si="44"/>
        <v>966.83</v>
      </c>
      <c r="AX139" s="30">
        <f t="shared" si="44"/>
        <v>2889.3100000000004</v>
      </c>
      <c r="AY139" s="30">
        <f t="shared" si="44"/>
        <v>74.31</v>
      </c>
      <c r="AZ139" s="30">
        <f t="shared" si="44"/>
        <v>904.89</v>
      </c>
      <c r="BA139" s="30">
        <f t="shared" si="44"/>
        <v>732.06999999999994</v>
      </c>
      <c r="BB139" s="30">
        <f t="shared" si="44"/>
        <v>548.89</v>
      </c>
      <c r="BC139" s="30">
        <f t="shared" si="44"/>
        <v>247.01999999999998</v>
      </c>
      <c r="BD139" s="30">
        <f t="shared" si="44"/>
        <v>0.1</v>
      </c>
      <c r="BE139" s="30">
        <f t="shared" si="44"/>
        <v>0.05</v>
      </c>
      <c r="BF139" s="30">
        <f t="shared" si="44"/>
        <v>0.02</v>
      </c>
      <c r="BG139" s="30">
        <f t="shared" si="44"/>
        <v>0.06</v>
      </c>
      <c r="BH139" s="30">
        <f t="shared" si="44"/>
        <v>0.06</v>
      </c>
      <c r="BI139" s="30">
        <f t="shared" si="44"/>
        <v>0.3</v>
      </c>
      <c r="BJ139" s="30">
        <f t="shared" si="44"/>
        <v>0</v>
      </c>
      <c r="BK139" s="30">
        <f t="shared" si="44"/>
        <v>1.4</v>
      </c>
      <c r="BL139" s="30">
        <f t="shared" si="44"/>
        <v>0</v>
      </c>
      <c r="BM139" s="30">
        <f t="shared" si="44"/>
        <v>0.56000000000000005</v>
      </c>
      <c r="BN139" s="30">
        <f t="shared" si="44"/>
        <v>0.02</v>
      </c>
      <c r="BO139" s="30">
        <f t="shared" si="44"/>
        <v>0.05</v>
      </c>
      <c r="BP139" s="30">
        <f t="shared" ref="BP139:CO139" si="45">SUM(BP132:BP138)</f>
        <v>0</v>
      </c>
      <c r="BQ139" s="30">
        <f t="shared" si="45"/>
        <v>0.06</v>
      </c>
      <c r="BR139" s="30">
        <f t="shared" si="45"/>
        <v>0.09</v>
      </c>
      <c r="BS139" s="30">
        <f t="shared" si="45"/>
        <v>2.56</v>
      </c>
      <c r="BT139" s="30">
        <f t="shared" si="45"/>
        <v>0</v>
      </c>
      <c r="BU139" s="30">
        <f t="shared" si="45"/>
        <v>0</v>
      </c>
      <c r="BV139" s="30">
        <f t="shared" si="45"/>
        <v>4.66</v>
      </c>
      <c r="BW139" s="30">
        <f t="shared" si="45"/>
        <v>0.02</v>
      </c>
      <c r="BX139" s="30">
        <f t="shared" si="45"/>
        <v>0</v>
      </c>
      <c r="BY139" s="30">
        <f t="shared" si="45"/>
        <v>0</v>
      </c>
      <c r="BZ139" s="30">
        <f t="shared" si="45"/>
        <v>0</v>
      </c>
      <c r="CA139" s="30">
        <f t="shared" si="45"/>
        <v>0</v>
      </c>
      <c r="CB139" s="30">
        <f t="shared" si="45"/>
        <v>656.82</v>
      </c>
      <c r="CC139" s="30">
        <f t="shared" si="45"/>
        <v>0</v>
      </c>
      <c r="CD139" s="30">
        <f t="shared" si="45"/>
        <v>0</v>
      </c>
      <c r="CE139" s="30">
        <f t="shared" si="45"/>
        <v>283.02999999999997</v>
      </c>
      <c r="CF139" s="30">
        <f t="shared" si="45"/>
        <v>0</v>
      </c>
      <c r="CG139" s="30">
        <f t="shared" si="45"/>
        <v>75.220000000000013</v>
      </c>
      <c r="CH139" s="30">
        <f t="shared" si="45"/>
        <v>41.6</v>
      </c>
      <c r="CI139" s="30">
        <f t="shared" si="45"/>
        <v>58.400000000000006</v>
      </c>
      <c r="CJ139" s="30">
        <f t="shared" si="45"/>
        <v>5350.88</v>
      </c>
      <c r="CK139" s="30">
        <f t="shared" si="45"/>
        <v>2604.66</v>
      </c>
      <c r="CL139" s="30">
        <f t="shared" si="45"/>
        <v>3977.77</v>
      </c>
      <c r="CM139" s="30">
        <f t="shared" si="45"/>
        <v>118.46000000000001</v>
      </c>
      <c r="CN139" s="30">
        <f t="shared" si="45"/>
        <v>70.53</v>
      </c>
      <c r="CO139" s="30">
        <f t="shared" si="45"/>
        <v>94.490000000000009</v>
      </c>
      <c r="CP139" s="16">
        <v>21.75</v>
      </c>
      <c r="CQ139" s="16">
        <v>1.34</v>
      </c>
    </row>
    <row r="140" spans="1:95" x14ac:dyDescent="0.25">
      <c r="B140" s="18" t="s">
        <v>120</v>
      </c>
    </row>
    <row r="141" spans="1:95" s="26" customFormat="1" x14ac:dyDescent="0.25">
      <c r="A141" s="23" t="str">
        <f>"-"</f>
        <v>-</v>
      </c>
      <c r="B141" s="24" t="s">
        <v>113</v>
      </c>
      <c r="C141" s="25">
        <v>20</v>
      </c>
      <c r="D141" s="25">
        <v>1.32</v>
      </c>
      <c r="E141" s="25">
        <v>0</v>
      </c>
      <c r="F141" s="25">
        <v>0.13</v>
      </c>
      <c r="G141" s="25">
        <v>0.13</v>
      </c>
      <c r="H141" s="25">
        <v>9.3800000000000008</v>
      </c>
      <c r="I141" s="25">
        <v>44.780199999999994</v>
      </c>
      <c r="J141" s="25">
        <v>0</v>
      </c>
      <c r="K141" s="25">
        <v>0</v>
      </c>
      <c r="L141" s="25">
        <v>0</v>
      </c>
      <c r="M141" s="25">
        <v>0</v>
      </c>
      <c r="N141" s="25">
        <v>0.22</v>
      </c>
      <c r="O141" s="25">
        <v>9.1199999999999992</v>
      </c>
      <c r="P141" s="25">
        <v>0.04</v>
      </c>
      <c r="Q141" s="25">
        <v>0</v>
      </c>
      <c r="R141" s="25">
        <v>0</v>
      </c>
      <c r="S141" s="25">
        <v>0</v>
      </c>
      <c r="T141" s="25">
        <v>0.36</v>
      </c>
      <c r="U141" s="25">
        <v>0</v>
      </c>
      <c r="V141" s="25">
        <v>0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25">
        <v>0</v>
      </c>
      <c r="AC141" s="25">
        <v>0</v>
      </c>
      <c r="AD141" s="25">
        <v>0</v>
      </c>
      <c r="AE141" s="25">
        <v>0</v>
      </c>
      <c r="AF141" s="25">
        <v>0</v>
      </c>
      <c r="AG141" s="25">
        <v>0</v>
      </c>
      <c r="AH141" s="25">
        <v>0</v>
      </c>
      <c r="AI141" s="25">
        <v>0</v>
      </c>
      <c r="AJ141" s="26">
        <v>0</v>
      </c>
      <c r="AK141" s="26">
        <v>63.86</v>
      </c>
      <c r="AL141" s="26">
        <v>66.47</v>
      </c>
      <c r="AM141" s="26">
        <v>101.79</v>
      </c>
      <c r="AN141" s="26">
        <v>33.76</v>
      </c>
      <c r="AO141" s="26">
        <v>20.010000000000002</v>
      </c>
      <c r="AP141" s="26">
        <v>40.020000000000003</v>
      </c>
      <c r="AQ141" s="26">
        <v>15.14</v>
      </c>
      <c r="AR141" s="26">
        <v>72.38</v>
      </c>
      <c r="AS141" s="26">
        <v>44.89</v>
      </c>
      <c r="AT141" s="26">
        <v>62.64</v>
      </c>
      <c r="AU141" s="26">
        <v>51.68</v>
      </c>
      <c r="AV141" s="26">
        <v>27.14</v>
      </c>
      <c r="AW141" s="26">
        <v>48.02</v>
      </c>
      <c r="AX141" s="26">
        <v>401.59</v>
      </c>
      <c r="AY141" s="26">
        <v>0</v>
      </c>
      <c r="AZ141" s="26">
        <v>130.85</v>
      </c>
      <c r="BA141" s="26">
        <v>56.9</v>
      </c>
      <c r="BB141" s="26">
        <v>37.76</v>
      </c>
      <c r="BC141" s="26">
        <v>29.93</v>
      </c>
      <c r="BD141" s="26">
        <v>0</v>
      </c>
      <c r="BE141" s="26">
        <v>0</v>
      </c>
      <c r="BF141" s="26">
        <v>0</v>
      </c>
      <c r="BG141" s="26">
        <v>0</v>
      </c>
      <c r="BH141" s="26">
        <v>0</v>
      </c>
      <c r="BI141" s="26">
        <v>0</v>
      </c>
      <c r="BJ141" s="26">
        <v>0</v>
      </c>
      <c r="BK141" s="26">
        <v>0.02</v>
      </c>
      <c r="BL141" s="26">
        <v>0</v>
      </c>
      <c r="BM141" s="26">
        <v>0</v>
      </c>
      <c r="BN141" s="26">
        <v>0</v>
      </c>
      <c r="BO141" s="26">
        <v>0</v>
      </c>
      <c r="BP141" s="26">
        <v>0</v>
      </c>
      <c r="BQ141" s="26">
        <v>0</v>
      </c>
      <c r="BR141" s="26">
        <v>0</v>
      </c>
      <c r="BS141" s="26">
        <v>0.01</v>
      </c>
      <c r="BT141" s="26">
        <v>0</v>
      </c>
      <c r="BU141" s="26">
        <v>0</v>
      </c>
      <c r="BV141" s="26">
        <v>0.06</v>
      </c>
      <c r="BW141" s="26">
        <v>0</v>
      </c>
      <c r="BX141" s="26">
        <v>0</v>
      </c>
      <c r="BY141" s="26">
        <v>0</v>
      </c>
      <c r="BZ141" s="26">
        <v>0</v>
      </c>
      <c r="CA141" s="26">
        <v>0</v>
      </c>
      <c r="CB141" s="26">
        <v>7.82</v>
      </c>
      <c r="CC141" s="27"/>
      <c r="CD141" s="27"/>
      <c r="CE141" s="26">
        <v>0</v>
      </c>
      <c r="CG141" s="26">
        <v>0</v>
      </c>
      <c r="CH141" s="26">
        <v>0</v>
      </c>
      <c r="CI141" s="26">
        <v>0</v>
      </c>
      <c r="CJ141" s="26">
        <v>665</v>
      </c>
      <c r="CK141" s="26">
        <v>256.2</v>
      </c>
      <c r="CL141" s="26">
        <v>460.6</v>
      </c>
      <c r="CM141" s="26">
        <v>5.32</v>
      </c>
      <c r="CN141" s="26">
        <v>5.32</v>
      </c>
      <c r="CO141" s="26">
        <v>5.32</v>
      </c>
      <c r="CP141" s="26">
        <v>0</v>
      </c>
      <c r="CQ141" s="26">
        <v>0</v>
      </c>
    </row>
    <row r="142" spans="1:95" s="26" customFormat="1" x14ac:dyDescent="0.25">
      <c r="A142" s="23" t="str">
        <f>"-"</f>
        <v>-</v>
      </c>
      <c r="B142" s="24" t="s">
        <v>114</v>
      </c>
      <c r="C142" s="25">
        <v>20</v>
      </c>
      <c r="D142" s="25">
        <v>1.32</v>
      </c>
      <c r="E142" s="25">
        <v>0</v>
      </c>
      <c r="F142" s="25">
        <v>0.24</v>
      </c>
      <c r="G142" s="25">
        <v>0.24</v>
      </c>
      <c r="H142" s="25">
        <v>8.34</v>
      </c>
      <c r="I142" s="25">
        <v>38.676000000000002</v>
      </c>
      <c r="J142" s="25">
        <v>0.04</v>
      </c>
      <c r="K142" s="25">
        <v>0</v>
      </c>
      <c r="L142" s="25">
        <v>0</v>
      </c>
      <c r="M142" s="25">
        <v>0</v>
      </c>
      <c r="N142" s="25">
        <v>0.24</v>
      </c>
      <c r="O142" s="25">
        <v>6.44</v>
      </c>
      <c r="P142" s="25">
        <v>1.66</v>
      </c>
      <c r="Q142" s="25">
        <v>0</v>
      </c>
      <c r="R142" s="25">
        <v>0</v>
      </c>
      <c r="S142" s="25">
        <v>0.2</v>
      </c>
      <c r="T142" s="25">
        <v>0.5</v>
      </c>
      <c r="U142" s="25">
        <v>122</v>
      </c>
      <c r="V142" s="25">
        <v>49</v>
      </c>
      <c r="W142" s="25">
        <v>7</v>
      </c>
      <c r="X142" s="25">
        <v>9.4</v>
      </c>
      <c r="Y142" s="25">
        <v>31.6</v>
      </c>
      <c r="Z142" s="25">
        <v>0.78</v>
      </c>
      <c r="AA142" s="25">
        <v>0</v>
      </c>
      <c r="AB142" s="25">
        <v>1</v>
      </c>
      <c r="AC142" s="25">
        <v>0.2</v>
      </c>
      <c r="AD142" s="25">
        <v>0.28000000000000003</v>
      </c>
      <c r="AE142" s="25">
        <v>0.04</v>
      </c>
      <c r="AF142" s="25">
        <v>0.02</v>
      </c>
      <c r="AG142" s="25">
        <v>0.14000000000000001</v>
      </c>
      <c r="AH142" s="25">
        <v>0.4</v>
      </c>
      <c r="AI142" s="25">
        <v>0</v>
      </c>
      <c r="AJ142" s="26">
        <v>0</v>
      </c>
      <c r="AK142" s="26">
        <v>64.400000000000006</v>
      </c>
      <c r="AL142" s="26">
        <v>49.6</v>
      </c>
      <c r="AM142" s="26">
        <v>85.4</v>
      </c>
      <c r="AN142" s="26">
        <v>44.6</v>
      </c>
      <c r="AO142" s="26">
        <v>18.600000000000001</v>
      </c>
      <c r="AP142" s="26">
        <v>39.6</v>
      </c>
      <c r="AQ142" s="26">
        <v>16</v>
      </c>
      <c r="AR142" s="26">
        <v>74.2</v>
      </c>
      <c r="AS142" s="26">
        <v>59.4</v>
      </c>
      <c r="AT142" s="26">
        <v>58.2</v>
      </c>
      <c r="AU142" s="26">
        <v>92.8</v>
      </c>
      <c r="AV142" s="26">
        <v>24.8</v>
      </c>
      <c r="AW142" s="26">
        <v>62</v>
      </c>
      <c r="AX142" s="26">
        <v>311.8</v>
      </c>
      <c r="AY142" s="26">
        <v>0</v>
      </c>
      <c r="AZ142" s="26">
        <v>105.2</v>
      </c>
      <c r="BA142" s="26">
        <v>58.2</v>
      </c>
      <c r="BB142" s="26">
        <v>36</v>
      </c>
      <c r="BC142" s="26">
        <v>26</v>
      </c>
      <c r="BD142" s="26">
        <v>0</v>
      </c>
      <c r="BE142" s="26">
        <v>0</v>
      </c>
      <c r="BF142" s="26">
        <v>0</v>
      </c>
      <c r="BG142" s="26">
        <v>0</v>
      </c>
      <c r="BH142" s="26">
        <v>0</v>
      </c>
      <c r="BI142" s="26">
        <v>0</v>
      </c>
      <c r="BJ142" s="26">
        <v>0</v>
      </c>
      <c r="BK142" s="26">
        <v>0.03</v>
      </c>
      <c r="BL142" s="26">
        <v>0</v>
      </c>
      <c r="BM142" s="26">
        <v>0</v>
      </c>
      <c r="BN142" s="26">
        <v>0</v>
      </c>
      <c r="BO142" s="26">
        <v>0</v>
      </c>
      <c r="BP142" s="26">
        <v>0</v>
      </c>
      <c r="BQ142" s="26">
        <v>0</v>
      </c>
      <c r="BR142" s="26">
        <v>0</v>
      </c>
      <c r="BS142" s="26">
        <v>0.02</v>
      </c>
      <c r="BT142" s="26">
        <v>0</v>
      </c>
      <c r="BU142" s="26">
        <v>0</v>
      </c>
      <c r="BV142" s="26">
        <v>0.1</v>
      </c>
      <c r="BW142" s="26">
        <v>0.02</v>
      </c>
      <c r="BX142" s="26">
        <v>0</v>
      </c>
      <c r="BY142" s="26">
        <v>0</v>
      </c>
      <c r="BZ142" s="26">
        <v>0</v>
      </c>
      <c r="CA142" s="26">
        <v>0</v>
      </c>
      <c r="CB142" s="26">
        <v>9.4</v>
      </c>
      <c r="CC142" s="27"/>
      <c r="CD142" s="27"/>
      <c r="CE142" s="26">
        <v>0.17</v>
      </c>
      <c r="CG142" s="26">
        <v>1.5</v>
      </c>
      <c r="CH142" s="26">
        <v>1.5</v>
      </c>
      <c r="CI142" s="26">
        <v>1.5</v>
      </c>
      <c r="CJ142" s="26">
        <v>285</v>
      </c>
      <c r="CK142" s="26">
        <v>109.8</v>
      </c>
      <c r="CL142" s="26">
        <v>197.4</v>
      </c>
      <c r="CM142" s="26">
        <v>2.85</v>
      </c>
      <c r="CN142" s="26">
        <v>2.37</v>
      </c>
      <c r="CO142" s="26">
        <v>2.61</v>
      </c>
      <c r="CP142" s="26">
        <v>0</v>
      </c>
      <c r="CQ142" s="26">
        <v>0</v>
      </c>
    </row>
    <row r="143" spans="1:95" s="26" customFormat="1" x14ac:dyDescent="0.25">
      <c r="A143" s="23" t="str">
        <f>"29/10"</f>
        <v>29/10</v>
      </c>
      <c r="B143" s="24" t="s">
        <v>127</v>
      </c>
      <c r="C143" s="25">
        <v>180</v>
      </c>
      <c r="D143" s="25">
        <v>0.21</v>
      </c>
      <c r="E143" s="25">
        <v>0</v>
      </c>
      <c r="F143" s="25">
        <v>0.05</v>
      </c>
      <c r="G143" s="25">
        <v>0.05</v>
      </c>
      <c r="H143" s="25">
        <v>8.93</v>
      </c>
      <c r="I143" s="25">
        <v>35.632448780487799</v>
      </c>
      <c r="J143" s="25">
        <v>0</v>
      </c>
      <c r="K143" s="25">
        <v>0</v>
      </c>
      <c r="L143" s="25">
        <v>0</v>
      </c>
      <c r="M143" s="25">
        <v>0</v>
      </c>
      <c r="N143" s="25">
        <v>8.75</v>
      </c>
      <c r="O143" s="25">
        <v>0</v>
      </c>
      <c r="P143" s="25">
        <v>0.18</v>
      </c>
      <c r="Q143" s="25">
        <v>0</v>
      </c>
      <c r="R143" s="25">
        <v>0</v>
      </c>
      <c r="S143" s="25">
        <v>0.25</v>
      </c>
      <c r="T143" s="25">
        <v>0.08</v>
      </c>
      <c r="U143" s="25">
        <v>0.56999999999999995</v>
      </c>
      <c r="V143" s="25">
        <v>7.35</v>
      </c>
      <c r="W143" s="25">
        <v>1.96</v>
      </c>
      <c r="X143" s="25">
        <v>0.5</v>
      </c>
      <c r="Y143" s="25">
        <v>0.9</v>
      </c>
      <c r="Z143" s="25">
        <v>0.05</v>
      </c>
      <c r="AA143" s="25">
        <v>0</v>
      </c>
      <c r="AB143" s="25">
        <v>0.4</v>
      </c>
      <c r="AC143" s="25">
        <v>0.09</v>
      </c>
      <c r="AD143" s="25">
        <v>0.01</v>
      </c>
      <c r="AE143" s="25">
        <v>0</v>
      </c>
      <c r="AF143" s="25">
        <v>0</v>
      </c>
      <c r="AG143" s="25">
        <v>0</v>
      </c>
      <c r="AH143" s="25">
        <v>0.01</v>
      </c>
      <c r="AI143" s="25">
        <v>0.7</v>
      </c>
      <c r="AJ143" s="26">
        <v>0</v>
      </c>
      <c r="AK143" s="26">
        <v>0.6</v>
      </c>
      <c r="AL143" s="26">
        <v>0.69</v>
      </c>
      <c r="AM143" s="26">
        <v>0.56000000000000005</v>
      </c>
      <c r="AN143" s="26">
        <v>1.03</v>
      </c>
      <c r="AO143" s="26">
        <v>0.26</v>
      </c>
      <c r="AP143" s="26">
        <v>1.08</v>
      </c>
      <c r="AQ143" s="26">
        <v>0</v>
      </c>
      <c r="AR143" s="26">
        <v>1.38</v>
      </c>
      <c r="AS143" s="26">
        <v>0</v>
      </c>
      <c r="AT143" s="26">
        <v>0</v>
      </c>
      <c r="AU143" s="26">
        <v>0</v>
      </c>
      <c r="AV143" s="26">
        <v>0.77</v>
      </c>
      <c r="AW143" s="26">
        <v>0</v>
      </c>
      <c r="AX143" s="26">
        <v>0</v>
      </c>
      <c r="AY143" s="26">
        <v>0</v>
      </c>
      <c r="AZ143" s="26">
        <v>0</v>
      </c>
      <c r="BA143" s="26">
        <v>0</v>
      </c>
      <c r="BB143" s="26">
        <v>0</v>
      </c>
      <c r="BC143" s="26">
        <v>0</v>
      </c>
      <c r="BD143" s="26">
        <v>0</v>
      </c>
      <c r="BE143" s="26">
        <v>0</v>
      </c>
      <c r="BF143" s="26">
        <v>0</v>
      </c>
      <c r="BG143" s="26">
        <v>0</v>
      </c>
      <c r="BH143" s="26">
        <v>0</v>
      </c>
      <c r="BI143" s="26">
        <v>0</v>
      </c>
      <c r="BJ143" s="26">
        <v>0</v>
      </c>
      <c r="BK143" s="26">
        <v>0</v>
      </c>
      <c r="BL143" s="26">
        <v>0</v>
      </c>
      <c r="BM143" s="26">
        <v>0</v>
      </c>
      <c r="BN143" s="26">
        <v>0</v>
      </c>
      <c r="BO143" s="26">
        <v>0</v>
      </c>
      <c r="BP143" s="26">
        <v>0</v>
      </c>
      <c r="BQ143" s="26">
        <v>0</v>
      </c>
      <c r="BR143" s="26">
        <v>0</v>
      </c>
      <c r="BS143" s="26">
        <v>0</v>
      </c>
      <c r="BT143" s="26">
        <v>0</v>
      </c>
      <c r="BU143" s="26">
        <v>0</v>
      </c>
      <c r="BV143" s="26">
        <v>0</v>
      </c>
      <c r="BW143" s="26">
        <v>0</v>
      </c>
      <c r="BX143" s="26">
        <v>0</v>
      </c>
      <c r="BY143" s="26">
        <v>0</v>
      </c>
      <c r="BZ143" s="26">
        <v>0</v>
      </c>
      <c r="CA143" s="26">
        <v>0</v>
      </c>
      <c r="CB143" s="26">
        <v>179.55</v>
      </c>
      <c r="CC143" s="27"/>
      <c r="CD143" s="27"/>
      <c r="CE143" s="26">
        <v>7.0000000000000007E-2</v>
      </c>
      <c r="CG143" s="26">
        <v>3.21</v>
      </c>
      <c r="CH143" s="26">
        <v>3.1</v>
      </c>
      <c r="CI143" s="26">
        <v>3.16</v>
      </c>
      <c r="CJ143" s="26">
        <v>362.2</v>
      </c>
      <c r="CK143" s="26">
        <v>137.63</v>
      </c>
      <c r="CL143" s="26">
        <v>249.91</v>
      </c>
      <c r="CM143" s="26">
        <v>33.270000000000003</v>
      </c>
      <c r="CN143" s="26">
        <v>19.89</v>
      </c>
      <c r="CO143" s="26">
        <v>26.58</v>
      </c>
      <c r="CP143" s="26">
        <v>8.7799999999999994</v>
      </c>
      <c r="CQ143" s="26">
        <v>0</v>
      </c>
    </row>
    <row r="144" spans="1:95" s="26" customFormat="1" ht="31.5" x14ac:dyDescent="0.25">
      <c r="A144" s="23" t="str">
        <f>"15/4"</f>
        <v>15/4</v>
      </c>
      <c r="B144" s="24" t="s">
        <v>107</v>
      </c>
      <c r="C144" s="25">
        <v>180</v>
      </c>
      <c r="D144" s="25">
        <v>5.37</v>
      </c>
      <c r="E144" s="25">
        <v>2.12</v>
      </c>
      <c r="F144" s="25">
        <v>4.29</v>
      </c>
      <c r="G144" s="25">
        <v>0.47</v>
      </c>
      <c r="H144" s="25">
        <v>30.37</v>
      </c>
      <c r="I144" s="25">
        <v>177.25160879999999</v>
      </c>
      <c r="J144" s="25">
        <v>3.06</v>
      </c>
      <c r="K144" s="25">
        <v>0.08</v>
      </c>
      <c r="L144" s="25">
        <v>0</v>
      </c>
      <c r="M144" s="25">
        <v>0</v>
      </c>
      <c r="N144" s="25">
        <v>6.82</v>
      </c>
      <c r="O144" s="25">
        <v>20.9</v>
      </c>
      <c r="P144" s="25">
        <v>2.65</v>
      </c>
      <c r="Q144" s="25">
        <v>0</v>
      </c>
      <c r="R144" s="25">
        <v>0</v>
      </c>
      <c r="S144" s="25">
        <v>7.0000000000000007E-2</v>
      </c>
      <c r="T144" s="25">
        <v>1.44</v>
      </c>
      <c r="U144" s="25">
        <v>216.17</v>
      </c>
      <c r="V144" s="25">
        <v>158.53</v>
      </c>
      <c r="W144" s="25">
        <v>103.69</v>
      </c>
      <c r="X144" s="25">
        <v>24.52</v>
      </c>
      <c r="Y144" s="25">
        <v>165.04</v>
      </c>
      <c r="Z144" s="25">
        <v>0.65</v>
      </c>
      <c r="AA144" s="25">
        <v>17.28</v>
      </c>
      <c r="AB144" s="25">
        <v>14.4</v>
      </c>
      <c r="AC144" s="25">
        <v>32.04</v>
      </c>
      <c r="AD144" s="25">
        <v>0.57999999999999996</v>
      </c>
      <c r="AE144" s="25">
        <v>0.09</v>
      </c>
      <c r="AF144" s="25">
        <v>0.11</v>
      </c>
      <c r="AG144" s="25">
        <v>0.84</v>
      </c>
      <c r="AH144" s="25">
        <v>2.2799999999999998</v>
      </c>
      <c r="AI144" s="25">
        <v>0.37</v>
      </c>
      <c r="AJ144" s="26">
        <v>0</v>
      </c>
      <c r="AK144" s="26">
        <v>163.85</v>
      </c>
      <c r="AL144" s="26">
        <v>158.74</v>
      </c>
      <c r="AM144" s="26">
        <v>175.16</v>
      </c>
      <c r="AN144" s="26">
        <v>119.96</v>
      </c>
      <c r="AO144" s="26">
        <v>54.72</v>
      </c>
      <c r="AP144" s="26">
        <v>86.19</v>
      </c>
      <c r="AQ144" s="26">
        <v>42.06</v>
      </c>
      <c r="AR144" s="26">
        <v>177.39</v>
      </c>
      <c r="AS144" s="26">
        <v>138.27000000000001</v>
      </c>
      <c r="AT144" s="26">
        <v>166.7</v>
      </c>
      <c r="AU144" s="26">
        <v>216.81</v>
      </c>
      <c r="AV144" s="26">
        <v>79.02</v>
      </c>
      <c r="AW144" s="26">
        <v>139.56</v>
      </c>
      <c r="AX144" s="26">
        <v>815.27</v>
      </c>
      <c r="AY144" s="26">
        <v>0</v>
      </c>
      <c r="AZ144" s="26">
        <v>444.93</v>
      </c>
      <c r="BA144" s="26">
        <v>133.80000000000001</v>
      </c>
      <c r="BB144" s="26">
        <v>102.94</v>
      </c>
      <c r="BC144" s="26">
        <v>68.02</v>
      </c>
      <c r="BD144" s="26">
        <v>0.09</v>
      </c>
      <c r="BE144" s="26">
        <v>0.04</v>
      </c>
      <c r="BF144" s="26">
        <v>0.02</v>
      </c>
      <c r="BG144" s="26">
        <v>0.05</v>
      </c>
      <c r="BH144" s="26">
        <v>0.05</v>
      </c>
      <c r="BI144" s="26">
        <v>0.25</v>
      </c>
      <c r="BJ144" s="26">
        <v>0</v>
      </c>
      <c r="BK144" s="26">
        <v>0.7</v>
      </c>
      <c r="BL144" s="26">
        <v>0</v>
      </c>
      <c r="BM144" s="26">
        <v>0.22</v>
      </c>
      <c r="BN144" s="26">
        <v>0</v>
      </c>
      <c r="BO144" s="26">
        <v>0</v>
      </c>
      <c r="BP144" s="26">
        <v>0</v>
      </c>
      <c r="BQ144" s="26">
        <v>0.05</v>
      </c>
      <c r="BR144" s="26">
        <v>7.0000000000000007E-2</v>
      </c>
      <c r="BS144" s="26">
        <v>0.56999999999999995</v>
      </c>
      <c r="BT144" s="26">
        <v>0</v>
      </c>
      <c r="BU144" s="26">
        <v>0</v>
      </c>
      <c r="BV144" s="26">
        <v>0.03</v>
      </c>
      <c r="BW144" s="26">
        <v>0</v>
      </c>
      <c r="BX144" s="26">
        <v>0</v>
      </c>
      <c r="BY144" s="26">
        <v>0</v>
      </c>
      <c r="BZ144" s="26">
        <v>0</v>
      </c>
      <c r="CA144" s="26">
        <v>0</v>
      </c>
      <c r="CB144" s="26">
        <v>160.02000000000001</v>
      </c>
      <c r="CC144" s="27"/>
      <c r="CD144" s="27"/>
      <c r="CE144" s="26">
        <v>19.68</v>
      </c>
      <c r="CG144" s="26">
        <v>17.12</v>
      </c>
      <c r="CH144" s="26">
        <v>7.26</v>
      </c>
      <c r="CI144" s="26">
        <v>12.19</v>
      </c>
      <c r="CJ144" s="26">
        <v>1073.83</v>
      </c>
      <c r="CK144" s="26">
        <v>491.47</v>
      </c>
      <c r="CL144" s="26">
        <v>782.65</v>
      </c>
      <c r="CM144" s="26">
        <v>22.61</v>
      </c>
      <c r="CN144" s="26">
        <v>11.94</v>
      </c>
      <c r="CO144" s="26">
        <v>17.27</v>
      </c>
      <c r="CP144" s="26">
        <v>3.6</v>
      </c>
      <c r="CQ144" s="26">
        <v>0.45</v>
      </c>
    </row>
    <row r="145" spans="1:95" s="15" customFormat="1" x14ac:dyDescent="0.25">
      <c r="A145" s="19" t="str">
        <f>"14/12"</f>
        <v>14/12</v>
      </c>
      <c r="B145" s="20" t="s">
        <v>154</v>
      </c>
      <c r="C145" s="21">
        <v>70</v>
      </c>
      <c r="D145" s="21">
        <v>5.42</v>
      </c>
      <c r="E145" s="21">
        <v>0.85</v>
      </c>
      <c r="F145" s="21">
        <v>7.86</v>
      </c>
      <c r="G145" s="21">
        <v>0.59</v>
      </c>
      <c r="H145" s="21">
        <v>38.65</v>
      </c>
      <c r="I145" s="21">
        <v>245.16365062</v>
      </c>
      <c r="J145" s="21">
        <v>5.47</v>
      </c>
      <c r="K145" s="21">
        <v>0.23</v>
      </c>
      <c r="L145" s="21">
        <v>0</v>
      </c>
      <c r="M145" s="21">
        <v>0</v>
      </c>
      <c r="N145" s="21">
        <v>9.08</v>
      </c>
      <c r="O145" s="21">
        <v>28.11</v>
      </c>
      <c r="P145" s="21">
        <v>1.45</v>
      </c>
      <c r="Q145" s="21">
        <v>0</v>
      </c>
      <c r="R145" s="21">
        <v>0</v>
      </c>
      <c r="S145" s="21">
        <v>0.02</v>
      </c>
      <c r="T145" s="21">
        <v>0.96</v>
      </c>
      <c r="U145" s="21">
        <v>176.81</v>
      </c>
      <c r="V145" s="21">
        <v>81.459999999999994</v>
      </c>
      <c r="W145" s="21">
        <v>33.75</v>
      </c>
      <c r="X145" s="21">
        <v>9.2100000000000009</v>
      </c>
      <c r="Y145" s="21">
        <v>55.05</v>
      </c>
      <c r="Z145" s="21">
        <v>0.55000000000000004</v>
      </c>
      <c r="AA145" s="21">
        <v>27.9</v>
      </c>
      <c r="AB145" s="21">
        <v>26.91</v>
      </c>
      <c r="AC145" s="21">
        <v>52.17</v>
      </c>
      <c r="AD145" s="21">
        <v>0.8</v>
      </c>
      <c r="AE145" s="21">
        <v>0.06</v>
      </c>
      <c r="AF145" s="21">
        <v>0.05</v>
      </c>
      <c r="AG145" s="21">
        <v>0.48</v>
      </c>
      <c r="AH145" s="21">
        <v>1.61</v>
      </c>
      <c r="AI145" s="21">
        <v>0.11</v>
      </c>
      <c r="AJ145" s="15">
        <v>0</v>
      </c>
      <c r="AK145" s="15">
        <v>246.56</v>
      </c>
      <c r="AL145" s="15">
        <v>226.47</v>
      </c>
      <c r="AM145" s="15">
        <v>418.7</v>
      </c>
      <c r="AN145" s="15">
        <v>167.07</v>
      </c>
      <c r="AO145" s="15">
        <v>85.4</v>
      </c>
      <c r="AP145" s="15">
        <v>169.48</v>
      </c>
      <c r="AQ145" s="15">
        <v>57.17</v>
      </c>
      <c r="AR145" s="15">
        <v>252.68</v>
      </c>
      <c r="AS145" s="15">
        <v>152.28</v>
      </c>
      <c r="AT145" s="15">
        <v>180.77</v>
      </c>
      <c r="AU145" s="15">
        <v>163.57</v>
      </c>
      <c r="AV145" s="15">
        <v>93.72</v>
      </c>
      <c r="AW145" s="15">
        <v>158.55000000000001</v>
      </c>
      <c r="AX145" s="15">
        <v>1353.11</v>
      </c>
      <c r="AY145" s="15">
        <v>2.2999999999999998</v>
      </c>
      <c r="AZ145" s="15">
        <v>425.26</v>
      </c>
      <c r="BA145" s="15">
        <v>224.98</v>
      </c>
      <c r="BB145" s="15">
        <v>152.72</v>
      </c>
      <c r="BC145" s="15">
        <v>93.71</v>
      </c>
      <c r="BD145" s="15">
        <v>0.25</v>
      </c>
      <c r="BE145" s="15">
        <v>0.11</v>
      </c>
      <c r="BF145" s="15">
        <v>0.06</v>
      </c>
      <c r="BG145" s="15">
        <v>0.14000000000000001</v>
      </c>
      <c r="BH145" s="15">
        <v>0.16</v>
      </c>
      <c r="BI145" s="15">
        <v>0.73</v>
      </c>
      <c r="BJ145" s="15">
        <v>0</v>
      </c>
      <c r="BK145" s="15">
        <v>2.09</v>
      </c>
      <c r="BL145" s="15">
        <v>0</v>
      </c>
      <c r="BM145" s="15">
        <v>0.63</v>
      </c>
      <c r="BN145" s="15">
        <v>0</v>
      </c>
      <c r="BO145" s="15">
        <v>0</v>
      </c>
      <c r="BP145" s="15">
        <v>0</v>
      </c>
      <c r="BQ145" s="15">
        <v>0.14000000000000001</v>
      </c>
      <c r="BR145" s="15">
        <v>0.22</v>
      </c>
      <c r="BS145" s="15">
        <v>1.7</v>
      </c>
      <c r="BT145" s="15">
        <v>0</v>
      </c>
      <c r="BU145" s="15">
        <v>0</v>
      </c>
      <c r="BV145" s="15">
        <v>0.31</v>
      </c>
      <c r="BW145" s="15">
        <v>0.02</v>
      </c>
      <c r="BX145" s="15">
        <v>0</v>
      </c>
      <c r="BY145" s="15">
        <v>0</v>
      </c>
      <c r="BZ145" s="15">
        <v>0</v>
      </c>
      <c r="CA145" s="15">
        <v>0</v>
      </c>
      <c r="CB145" s="15">
        <v>28.44</v>
      </c>
      <c r="CC145" s="22"/>
      <c r="CD145" s="22"/>
      <c r="CE145" s="15">
        <v>32.380000000000003</v>
      </c>
      <c r="CG145" s="15">
        <v>28.6</v>
      </c>
      <c r="CH145" s="15">
        <v>14.01</v>
      </c>
      <c r="CI145" s="15">
        <v>21.3</v>
      </c>
      <c r="CJ145" s="15">
        <v>1622.25</v>
      </c>
      <c r="CK145" s="15">
        <v>569.86</v>
      </c>
      <c r="CL145" s="15">
        <v>1096.05</v>
      </c>
      <c r="CM145" s="15">
        <v>14.57</v>
      </c>
      <c r="CN145" s="15">
        <v>7.13</v>
      </c>
      <c r="CO145" s="15">
        <v>11.5</v>
      </c>
      <c r="CP145" s="15">
        <v>8.4</v>
      </c>
      <c r="CQ145" s="15">
        <v>0.42</v>
      </c>
    </row>
    <row r="146" spans="1:95" s="16" customFormat="1" x14ac:dyDescent="0.25">
      <c r="A146" s="28"/>
      <c r="B146" s="29" t="s">
        <v>124</v>
      </c>
      <c r="C146" s="30">
        <f>SUM(C141:C145)</f>
        <v>470</v>
      </c>
      <c r="D146" s="30">
        <f t="shared" ref="D146:BO146" si="46">SUM(D141:D145)</f>
        <v>13.64</v>
      </c>
      <c r="E146" s="30">
        <f t="shared" si="46"/>
        <v>2.97</v>
      </c>
      <c r="F146" s="30">
        <f t="shared" si="46"/>
        <v>12.57</v>
      </c>
      <c r="G146" s="30">
        <f t="shared" si="46"/>
        <v>1.48</v>
      </c>
      <c r="H146" s="30">
        <f t="shared" si="46"/>
        <v>95.669999999999987</v>
      </c>
      <c r="I146" s="30">
        <f t="shared" si="46"/>
        <v>541.50390820048779</v>
      </c>
      <c r="J146" s="30">
        <f t="shared" si="46"/>
        <v>8.57</v>
      </c>
      <c r="K146" s="30">
        <f t="shared" si="46"/>
        <v>0.31</v>
      </c>
      <c r="L146" s="30">
        <f t="shared" si="46"/>
        <v>0</v>
      </c>
      <c r="M146" s="30">
        <f t="shared" si="46"/>
        <v>0</v>
      </c>
      <c r="N146" s="30">
        <f t="shared" si="46"/>
        <v>25.11</v>
      </c>
      <c r="O146" s="30">
        <f t="shared" si="46"/>
        <v>64.569999999999993</v>
      </c>
      <c r="P146" s="30">
        <f t="shared" si="46"/>
        <v>5.9799999999999995</v>
      </c>
      <c r="Q146" s="30">
        <f t="shared" si="46"/>
        <v>0</v>
      </c>
      <c r="R146" s="30">
        <f t="shared" si="46"/>
        <v>0</v>
      </c>
      <c r="S146" s="30">
        <f t="shared" si="46"/>
        <v>0.54</v>
      </c>
      <c r="T146" s="30">
        <f t="shared" si="46"/>
        <v>3.34</v>
      </c>
      <c r="U146" s="30">
        <f t="shared" si="46"/>
        <v>515.54999999999995</v>
      </c>
      <c r="V146" s="30">
        <f t="shared" si="46"/>
        <v>296.33999999999997</v>
      </c>
      <c r="W146" s="30">
        <f t="shared" si="46"/>
        <v>146.4</v>
      </c>
      <c r="X146" s="30">
        <f t="shared" si="46"/>
        <v>43.63</v>
      </c>
      <c r="Y146" s="30">
        <f t="shared" si="46"/>
        <v>252.58999999999997</v>
      </c>
      <c r="Z146" s="30">
        <f t="shared" si="46"/>
        <v>2.0300000000000002</v>
      </c>
      <c r="AA146" s="30">
        <f t="shared" si="46"/>
        <v>45.18</v>
      </c>
      <c r="AB146" s="30">
        <f t="shared" si="46"/>
        <v>42.71</v>
      </c>
      <c r="AC146" s="30">
        <f t="shared" si="46"/>
        <v>84.5</v>
      </c>
      <c r="AD146" s="30">
        <f t="shared" si="46"/>
        <v>1.67</v>
      </c>
      <c r="AE146" s="30">
        <f t="shared" si="46"/>
        <v>0.19</v>
      </c>
      <c r="AF146" s="30">
        <f t="shared" si="46"/>
        <v>0.18</v>
      </c>
      <c r="AG146" s="30">
        <f t="shared" si="46"/>
        <v>1.46</v>
      </c>
      <c r="AH146" s="30">
        <f t="shared" si="46"/>
        <v>4.3</v>
      </c>
      <c r="AI146" s="30">
        <f t="shared" si="46"/>
        <v>1.18</v>
      </c>
      <c r="AJ146" s="30">
        <f t="shared" si="46"/>
        <v>0</v>
      </c>
      <c r="AK146" s="30">
        <f t="shared" si="46"/>
        <v>539.27</v>
      </c>
      <c r="AL146" s="30">
        <f t="shared" si="46"/>
        <v>501.97</v>
      </c>
      <c r="AM146" s="30">
        <f t="shared" si="46"/>
        <v>781.6099999999999</v>
      </c>
      <c r="AN146" s="30">
        <f t="shared" si="46"/>
        <v>366.41999999999996</v>
      </c>
      <c r="AO146" s="30">
        <f t="shared" si="46"/>
        <v>178.99</v>
      </c>
      <c r="AP146" s="30">
        <f t="shared" si="46"/>
        <v>336.37</v>
      </c>
      <c r="AQ146" s="30">
        <f t="shared" si="46"/>
        <v>130.37</v>
      </c>
      <c r="AR146" s="30">
        <f t="shared" si="46"/>
        <v>578.03</v>
      </c>
      <c r="AS146" s="30">
        <f t="shared" si="46"/>
        <v>394.84000000000003</v>
      </c>
      <c r="AT146" s="30">
        <f t="shared" si="46"/>
        <v>468.30999999999995</v>
      </c>
      <c r="AU146" s="30">
        <f t="shared" si="46"/>
        <v>524.8599999999999</v>
      </c>
      <c r="AV146" s="30">
        <f t="shared" si="46"/>
        <v>225.45</v>
      </c>
      <c r="AW146" s="30">
        <f t="shared" si="46"/>
        <v>408.13</v>
      </c>
      <c r="AX146" s="30">
        <f t="shared" si="46"/>
        <v>2881.7699999999995</v>
      </c>
      <c r="AY146" s="30">
        <f t="shared" si="46"/>
        <v>2.2999999999999998</v>
      </c>
      <c r="AZ146" s="30">
        <f t="shared" si="46"/>
        <v>1106.24</v>
      </c>
      <c r="BA146" s="30">
        <f t="shared" si="46"/>
        <v>473.88</v>
      </c>
      <c r="BB146" s="30">
        <f t="shared" si="46"/>
        <v>329.41999999999996</v>
      </c>
      <c r="BC146" s="30">
        <f t="shared" si="46"/>
        <v>217.65999999999997</v>
      </c>
      <c r="BD146" s="30">
        <f t="shared" si="46"/>
        <v>0.33999999999999997</v>
      </c>
      <c r="BE146" s="30">
        <f t="shared" si="46"/>
        <v>0.15</v>
      </c>
      <c r="BF146" s="30">
        <f t="shared" si="46"/>
        <v>0.08</v>
      </c>
      <c r="BG146" s="30">
        <f t="shared" si="46"/>
        <v>0.19</v>
      </c>
      <c r="BH146" s="30">
        <f t="shared" si="46"/>
        <v>0.21000000000000002</v>
      </c>
      <c r="BI146" s="30">
        <f t="shared" si="46"/>
        <v>0.98</v>
      </c>
      <c r="BJ146" s="30">
        <f t="shared" si="46"/>
        <v>0</v>
      </c>
      <c r="BK146" s="30">
        <f t="shared" si="46"/>
        <v>2.84</v>
      </c>
      <c r="BL146" s="30">
        <f t="shared" si="46"/>
        <v>0</v>
      </c>
      <c r="BM146" s="30">
        <f t="shared" si="46"/>
        <v>0.85</v>
      </c>
      <c r="BN146" s="30">
        <f t="shared" si="46"/>
        <v>0</v>
      </c>
      <c r="BO146" s="30">
        <f t="shared" si="46"/>
        <v>0</v>
      </c>
      <c r="BP146" s="30">
        <f t="shared" ref="BP146:CO146" si="47">SUM(BP141:BP145)</f>
        <v>0</v>
      </c>
      <c r="BQ146" s="30">
        <f t="shared" si="47"/>
        <v>0.19</v>
      </c>
      <c r="BR146" s="30">
        <f t="shared" si="47"/>
        <v>0.29000000000000004</v>
      </c>
      <c r="BS146" s="30">
        <f t="shared" si="47"/>
        <v>2.2999999999999998</v>
      </c>
      <c r="BT146" s="30">
        <f t="shared" si="47"/>
        <v>0</v>
      </c>
      <c r="BU146" s="30">
        <f t="shared" si="47"/>
        <v>0</v>
      </c>
      <c r="BV146" s="30">
        <f t="shared" si="47"/>
        <v>0.5</v>
      </c>
      <c r="BW146" s="30">
        <f t="shared" si="47"/>
        <v>0.04</v>
      </c>
      <c r="BX146" s="30">
        <f t="shared" si="47"/>
        <v>0</v>
      </c>
      <c r="BY146" s="30">
        <f t="shared" si="47"/>
        <v>0</v>
      </c>
      <c r="BZ146" s="30">
        <f t="shared" si="47"/>
        <v>0</v>
      </c>
      <c r="CA146" s="30">
        <f t="shared" si="47"/>
        <v>0</v>
      </c>
      <c r="CB146" s="30">
        <f t="shared" si="47"/>
        <v>385.23</v>
      </c>
      <c r="CC146" s="30">
        <f t="shared" si="47"/>
        <v>0</v>
      </c>
      <c r="CD146" s="30">
        <f t="shared" si="47"/>
        <v>0</v>
      </c>
      <c r="CE146" s="30">
        <f t="shared" si="47"/>
        <v>52.3</v>
      </c>
      <c r="CF146" s="30">
        <f t="shared" si="47"/>
        <v>0</v>
      </c>
      <c r="CG146" s="30">
        <f t="shared" si="47"/>
        <v>50.430000000000007</v>
      </c>
      <c r="CH146" s="30">
        <f t="shared" si="47"/>
        <v>25.869999999999997</v>
      </c>
      <c r="CI146" s="30">
        <f t="shared" si="47"/>
        <v>38.150000000000006</v>
      </c>
      <c r="CJ146" s="30">
        <f t="shared" si="47"/>
        <v>4008.2799999999997</v>
      </c>
      <c r="CK146" s="30">
        <f t="shared" si="47"/>
        <v>1564.96</v>
      </c>
      <c r="CL146" s="30">
        <f t="shared" si="47"/>
        <v>2786.6099999999997</v>
      </c>
      <c r="CM146" s="30">
        <f t="shared" si="47"/>
        <v>78.62</v>
      </c>
      <c r="CN146" s="30">
        <f t="shared" si="47"/>
        <v>46.650000000000006</v>
      </c>
      <c r="CO146" s="30">
        <f t="shared" si="47"/>
        <v>63.28</v>
      </c>
      <c r="CP146" s="16">
        <v>20.78</v>
      </c>
      <c r="CQ146" s="16">
        <v>0.87</v>
      </c>
    </row>
    <row r="147" spans="1:95" s="16" customFormat="1" x14ac:dyDescent="0.25">
      <c r="A147" s="28"/>
      <c r="B147" s="29" t="s">
        <v>125</v>
      </c>
      <c r="C147" s="30">
        <f>C127+C130+C139+C146</f>
        <v>1645</v>
      </c>
      <c r="D147" s="30">
        <f t="shared" ref="D147:BO147" si="48">D127+D130+D139+D146</f>
        <v>50.28</v>
      </c>
      <c r="E147" s="30">
        <f t="shared" si="48"/>
        <v>28.71</v>
      </c>
      <c r="F147" s="30">
        <f t="shared" si="48"/>
        <v>48.45</v>
      </c>
      <c r="G147" s="30">
        <f t="shared" si="48"/>
        <v>13.66</v>
      </c>
      <c r="H147" s="30">
        <f t="shared" si="48"/>
        <v>258.14999999999998</v>
      </c>
      <c r="I147" s="30">
        <f t="shared" si="48"/>
        <v>1645.8146805424876</v>
      </c>
      <c r="J147" s="30">
        <f t="shared" si="48"/>
        <v>23.990000000000002</v>
      </c>
      <c r="K147" s="30">
        <f t="shared" si="48"/>
        <v>6</v>
      </c>
      <c r="L147" s="30">
        <f t="shared" si="48"/>
        <v>0</v>
      </c>
      <c r="M147" s="30">
        <f t="shared" si="48"/>
        <v>0</v>
      </c>
      <c r="N147" s="30">
        <f t="shared" si="48"/>
        <v>86.77000000000001</v>
      </c>
      <c r="O147" s="30">
        <f t="shared" si="48"/>
        <v>155.91</v>
      </c>
      <c r="P147" s="30">
        <f t="shared" si="48"/>
        <v>15.46</v>
      </c>
      <c r="Q147" s="30">
        <f t="shared" si="48"/>
        <v>0</v>
      </c>
      <c r="R147" s="30">
        <f t="shared" si="48"/>
        <v>0</v>
      </c>
      <c r="S147" s="30">
        <f t="shared" si="48"/>
        <v>2.91</v>
      </c>
      <c r="T147" s="30">
        <f t="shared" si="48"/>
        <v>12.620000000000001</v>
      </c>
      <c r="U147" s="30">
        <f t="shared" si="48"/>
        <v>1817.88</v>
      </c>
      <c r="V147" s="30">
        <f t="shared" si="48"/>
        <v>1626.76</v>
      </c>
      <c r="W147" s="30">
        <f t="shared" si="48"/>
        <v>642.63</v>
      </c>
      <c r="X147" s="30">
        <f t="shared" si="48"/>
        <v>213.85</v>
      </c>
      <c r="Y147" s="30">
        <f t="shared" si="48"/>
        <v>919.97</v>
      </c>
      <c r="Z147" s="30">
        <f t="shared" si="48"/>
        <v>8.6700000000000017</v>
      </c>
      <c r="AA147" s="30">
        <f t="shared" si="48"/>
        <v>184.44</v>
      </c>
      <c r="AB147" s="30">
        <f t="shared" si="48"/>
        <v>1452.7</v>
      </c>
      <c r="AC147" s="30">
        <f t="shared" si="48"/>
        <v>519.53</v>
      </c>
      <c r="AD147" s="30">
        <f t="shared" si="48"/>
        <v>7.8699999999999992</v>
      </c>
      <c r="AE147" s="30">
        <f t="shared" si="48"/>
        <v>0.67</v>
      </c>
      <c r="AF147" s="30">
        <f t="shared" si="48"/>
        <v>0.8899999999999999</v>
      </c>
      <c r="AG147" s="30">
        <f t="shared" si="48"/>
        <v>8.23</v>
      </c>
      <c r="AH147" s="30">
        <f t="shared" si="48"/>
        <v>20.310000000000002</v>
      </c>
      <c r="AI147" s="30">
        <f t="shared" si="48"/>
        <v>16.61</v>
      </c>
      <c r="AJ147" s="30">
        <f t="shared" si="48"/>
        <v>0</v>
      </c>
      <c r="AK147" s="30">
        <f t="shared" si="48"/>
        <v>1999.1499999999999</v>
      </c>
      <c r="AL147" s="30">
        <f t="shared" si="48"/>
        <v>1758.5200000000002</v>
      </c>
      <c r="AM147" s="30">
        <f t="shared" si="48"/>
        <v>2912.75</v>
      </c>
      <c r="AN147" s="30">
        <f t="shared" si="48"/>
        <v>2017.5699999999997</v>
      </c>
      <c r="AO147" s="30">
        <f t="shared" si="48"/>
        <v>737.93000000000006</v>
      </c>
      <c r="AP147" s="30">
        <f t="shared" si="48"/>
        <v>1436.6399999999999</v>
      </c>
      <c r="AQ147" s="30">
        <f t="shared" si="48"/>
        <v>543.99</v>
      </c>
      <c r="AR147" s="30">
        <f t="shared" si="48"/>
        <v>1893.7099999999998</v>
      </c>
      <c r="AS147" s="30">
        <f t="shared" si="48"/>
        <v>1727.98</v>
      </c>
      <c r="AT147" s="30">
        <f t="shared" si="48"/>
        <v>2086.5500000000002</v>
      </c>
      <c r="AU147" s="30">
        <f t="shared" si="48"/>
        <v>2648.5699999999997</v>
      </c>
      <c r="AV147" s="30">
        <f t="shared" si="48"/>
        <v>921.7</v>
      </c>
      <c r="AW147" s="30">
        <f t="shared" si="48"/>
        <v>1941.7200000000003</v>
      </c>
      <c r="AX147" s="30">
        <f t="shared" si="48"/>
        <v>8298.7000000000007</v>
      </c>
      <c r="AY147" s="30">
        <f t="shared" si="48"/>
        <v>76.61</v>
      </c>
      <c r="AZ147" s="30">
        <f t="shared" si="48"/>
        <v>3062.59</v>
      </c>
      <c r="BA147" s="30">
        <f t="shared" si="48"/>
        <v>1802.77</v>
      </c>
      <c r="BB147" s="30">
        <f t="shared" si="48"/>
        <v>1369.35</v>
      </c>
      <c r="BC147" s="30">
        <f t="shared" si="48"/>
        <v>684.31</v>
      </c>
      <c r="BD147" s="30">
        <f t="shared" si="48"/>
        <v>0.78999999999999992</v>
      </c>
      <c r="BE147" s="30">
        <f t="shared" si="48"/>
        <v>0.38</v>
      </c>
      <c r="BF147" s="30">
        <f t="shared" si="48"/>
        <v>0.2</v>
      </c>
      <c r="BG147" s="30">
        <f t="shared" si="48"/>
        <v>0.48000000000000004</v>
      </c>
      <c r="BH147" s="30">
        <f t="shared" si="48"/>
        <v>0.53</v>
      </c>
      <c r="BI147" s="30">
        <f t="shared" si="48"/>
        <v>2.5</v>
      </c>
      <c r="BJ147" s="30">
        <f t="shared" si="48"/>
        <v>0.03</v>
      </c>
      <c r="BK147" s="30">
        <f t="shared" si="48"/>
        <v>7.47</v>
      </c>
      <c r="BL147" s="30">
        <f t="shared" si="48"/>
        <v>0.02</v>
      </c>
      <c r="BM147" s="30">
        <f t="shared" si="48"/>
        <v>2.44</v>
      </c>
      <c r="BN147" s="30">
        <f t="shared" si="48"/>
        <v>0.06</v>
      </c>
      <c r="BO147" s="30">
        <f t="shared" si="48"/>
        <v>0.05</v>
      </c>
      <c r="BP147" s="30">
        <f t="shared" ref="BP147:CO147" si="49">BP127+BP130+BP139+BP146</f>
        <v>0</v>
      </c>
      <c r="BQ147" s="30">
        <f t="shared" si="49"/>
        <v>0.44</v>
      </c>
      <c r="BR147" s="30">
        <f t="shared" si="49"/>
        <v>0.68</v>
      </c>
      <c r="BS147" s="30">
        <f t="shared" si="49"/>
        <v>8.4699999999999989</v>
      </c>
      <c r="BT147" s="30">
        <f t="shared" si="49"/>
        <v>0.01</v>
      </c>
      <c r="BU147" s="30">
        <f t="shared" si="49"/>
        <v>0</v>
      </c>
      <c r="BV147" s="30">
        <f t="shared" si="49"/>
        <v>6.42</v>
      </c>
      <c r="BW147" s="30">
        <f t="shared" si="49"/>
        <v>0.12</v>
      </c>
      <c r="BX147" s="30">
        <f t="shared" si="49"/>
        <v>0.08</v>
      </c>
      <c r="BY147" s="30">
        <f t="shared" si="49"/>
        <v>0</v>
      </c>
      <c r="BZ147" s="30">
        <f t="shared" si="49"/>
        <v>0</v>
      </c>
      <c r="CA147" s="30">
        <f t="shared" si="49"/>
        <v>0</v>
      </c>
      <c r="CB147" s="30">
        <f t="shared" si="49"/>
        <v>1469.6100000000001</v>
      </c>
      <c r="CC147" s="30">
        <f t="shared" si="49"/>
        <v>0</v>
      </c>
      <c r="CD147" s="30">
        <f t="shared" si="49"/>
        <v>0</v>
      </c>
      <c r="CE147" s="30">
        <f t="shared" si="49"/>
        <v>426.56</v>
      </c>
      <c r="CF147" s="30">
        <f t="shared" si="49"/>
        <v>0</v>
      </c>
      <c r="CG147" s="30">
        <f t="shared" si="49"/>
        <v>171.8</v>
      </c>
      <c r="CH147" s="30">
        <f t="shared" si="49"/>
        <v>91.300000000000011</v>
      </c>
      <c r="CI147" s="30">
        <f t="shared" si="49"/>
        <v>131.55000000000001</v>
      </c>
      <c r="CJ147" s="30">
        <f t="shared" si="49"/>
        <v>15774.98</v>
      </c>
      <c r="CK147" s="30">
        <f t="shared" si="49"/>
        <v>7575</v>
      </c>
      <c r="CL147" s="30">
        <f t="shared" si="49"/>
        <v>11674.98</v>
      </c>
      <c r="CM147" s="30">
        <f t="shared" si="49"/>
        <v>266.37</v>
      </c>
      <c r="CN147" s="30">
        <f t="shared" si="49"/>
        <v>154.54000000000002</v>
      </c>
      <c r="CO147" s="30">
        <f t="shared" si="49"/>
        <v>211.09</v>
      </c>
      <c r="CP147" s="16">
        <v>55.13</v>
      </c>
      <c r="CQ147" s="16">
        <v>2.66</v>
      </c>
    </row>
    <row r="149" spans="1:95" x14ac:dyDescent="0.25">
      <c r="B149" s="37" t="s">
        <v>178</v>
      </c>
    </row>
    <row r="150" spans="1:95" x14ac:dyDescent="0.25">
      <c r="B150" s="18" t="s">
        <v>102</v>
      </c>
    </row>
    <row r="151" spans="1:95" s="26" customFormat="1" x14ac:dyDescent="0.25">
      <c r="A151" s="23" t="str">
        <f>"-"</f>
        <v>-</v>
      </c>
      <c r="B151" s="24" t="s">
        <v>103</v>
      </c>
      <c r="C151" s="25">
        <v>40</v>
      </c>
      <c r="D151" s="25">
        <v>3.08</v>
      </c>
      <c r="E151" s="25">
        <v>0</v>
      </c>
      <c r="F151" s="25">
        <v>1.2</v>
      </c>
      <c r="G151" s="25">
        <v>1.2</v>
      </c>
      <c r="H151" s="25">
        <v>21.32</v>
      </c>
      <c r="I151" s="25">
        <v>107.80799999999999</v>
      </c>
      <c r="J151" s="25">
        <v>0.2</v>
      </c>
      <c r="K151" s="25">
        <v>0</v>
      </c>
      <c r="L151" s="25">
        <v>0</v>
      </c>
      <c r="M151" s="25">
        <v>0</v>
      </c>
      <c r="N151" s="25">
        <v>1.32</v>
      </c>
      <c r="O151" s="25">
        <v>18.72</v>
      </c>
      <c r="P151" s="25">
        <v>1.28</v>
      </c>
      <c r="Q151" s="25">
        <v>0</v>
      </c>
      <c r="R151" s="25">
        <v>0</v>
      </c>
      <c r="S151" s="25">
        <v>0.12</v>
      </c>
      <c r="T151" s="25">
        <v>0.64</v>
      </c>
      <c r="U151" s="25">
        <v>171.6</v>
      </c>
      <c r="V151" s="25">
        <v>52.4</v>
      </c>
      <c r="W151" s="25">
        <v>8.8000000000000007</v>
      </c>
      <c r="X151" s="25">
        <v>13.2</v>
      </c>
      <c r="Y151" s="25">
        <v>34</v>
      </c>
      <c r="Z151" s="25">
        <v>0.8</v>
      </c>
      <c r="AA151" s="25">
        <v>0</v>
      </c>
      <c r="AB151" s="25">
        <v>0</v>
      </c>
      <c r="AC151" s="25">
        <v>0</v>
      </c>
      <c r="AD151" s="25">
        <v>0.68</v>
      </c>
      <c r="AE151" s="25">
        <v>0.06</v>
      </c>
      <c r="AF151" s="25">
        <v>0.02</v>
      </c>
      <c r="AG151" s="25">
        <v>0.64</v>
      </c>
      <c r="AH151" s="25">
        <v>1.2</v>
      </c>
      <c r="AI151" s="25">
        <v>0</v>
      </c>
      <c r="AJ151" s="26">
        <v>0</v>
      </c>
      <c r="AK151" s="26">
        <v>148.80000000000001</v>
      </c>
      <c r="AL151" s="26">
        <v>154.4</v>
      </c>
      <c r="AM151" s="26">
        <v>236.4</v>
      </c>
      <c r="AN151" s="26">
        <v>79.599999999999994</v>
      </c>
      <c r="AO151" s="26">
        <v>46.8</v>
      </c>
      <c r="AP151" s="26">
        <v>93.6</v>
      </c>
      <c r="AQ151" s="26">
        <v>35.200000000000003</v>
      </c>
      <c r="AR151" s="26">
        <v>168</v>
      </c>
      <c r="AS151" s="26">
        <v>104.4</v>
      </c>
      <c r="AT151" s="26">
        <v>145.19999999999999</v>
      </c>
      <c r="AU151" s="26">
        <v>120.4</v>
      </c>
      <c r="AV151" s="26">
        <v>64.400000000000006</v>
      </c>
      <c r="AW151" s="26">
        <v>112</v>
      </c>
      <c r="AX151" s="26">
        <v>930</v>
      </c>
      <c r="AY151" s="26">
        <v>0</v>
      </c>
      <c r="AZ151" s="26">
        <v>302.8</v>
      </c>
      <c r="BA151" s="26">
        <v>132.4</v>
      </c>
      <c r="BB151" s="26">
        <v>88.8</v>
      </c>
      <c r="BC151" s="26">
        <v>69.2</v>
      </c>
      <c r="BD151" s="26">
        <v>0</v>
      </c>
      <c r="BE151" s="26">
        <v>0</v>
      </c>
      <c r="BF151" s="26">
        <v>0</v>
      </c>
      <c r="BG151" s="26">
        <v>0</v>
      </c>
      <c r="BH151" s="26">
        <v>0</v>
      </c>
      <c r="BI151" s="26">
        <v>0.01</v>
      </c>
      <c r="BJ151" s="26">
        <v>0</v>
      </c>
      <c r="BK151" s="26">
        <v>0.13</v>
      </c>
      <c r="BL151" s="26">
        <v>0</v>
      </c>
      <c r="BM151" s="26">
        <v>0.06</v>
      </c>
      <c r="BN151" s="26">
        <v>0</v>
      </c>
      <c r="BO151" s="26">
        <v>0</v>
      </c>
      <c r="BP151" s="26">
        <v>0</v>
      </c>
      <c r="BQ151" s="26">
        <v>0</v>
      </c>
      <c r="BR151" s="26">
        <v>0</v>
      </c>
      <c r="BS151" s="26">
        <v>0.47</v>
      </c>
      <c r="BT151" s="26">
        <v>0</v>
      </c>
      <c r="BU151" s="26">
        <v>0</v>
      </c>
      <c r="BV151" s="26">
        <v>0.35</v>
      </c>
      <c r="BW151" s="26">
        <v>0.01</v>
      </c>
      <c r="BX151" s="26">
        <v>0</v>
      </c>
      <c r="BY151" s="26">
        <v>0</v>
      </c>
      <c r="BZ151" s="26">
        <v>0</v>
      </c>
      <c r="CA151" s="26">
        <v>0</v>
      </c>
      <c r="CB151" s="26">
        <v>13.64</v>
      </c>
      <c r="CC151" s="27"/>
      <c r="CD151" s="27"/>
      <c r="CE151" s="26">
        <v>0</v>
      </c>
      <c r="CG151" s="26">
        <v>0</v>
      </c>
      <c r="CH151" s="26">
        <v>0</v>
      </c>
      <c r="CI151" s="26">
        <v>0</v>
      </c>
      <c r="CJ151" s="26">
        <v>665</v>
      </c>
      <c r="CK151" s="26">
        <v>256.2</v>
      </c>
      <c r="CL151" s="26">
        <v>460.6</v>
      </c>
      <c r="CM151" s="26">
        <v>5.32</v>
      </c>
      <c r="CN151" s="26">
        <v>5.32</v>
      </c>
      <c r="CO151" s="26">
        <v>5.32</v>
      </c>
      <c r="CP151" s="26">
        <v>0</v>
      </c>
      <c r="CQ151" s="26">
        <v>0</v>
      </c>
    </row>
    <row r="152" spans="1:95" s="26" customFormat="1" x14ac:dyDescent="0.25">
      <c r="A152" s="23" t="str">
        <f>"-"</f>
        <v>-</v>
      </c>
      <c r="B152" s="24" t="s">
        <v>104</v>
      </c>
      <c r="C152" s="25">
        <v>5</v>
      </c>
      <c r="D152" s="25">
        <v>0.04</v>
      </c>
      <c r="E152" s="25">
        <v>0.04</v>
      </c>
      <c r="F152" s="25">
        <v>3.63</v>
      </c>
      <c r="G152" s="25">
        <v>0</v>
      </c>
      <c r="H152" s="25">
        <v>7.0000000000000007E-2</v>
      </c>
      <c r="I152" s="25">
        <v>33.031999999999996</v>
      </c>
      <c r="J152" s="25">
        <v>2.36</v>
      </c>
      <c r="K152" s="25">
        <v>0.11</v>
      </c>
      <c r="L152" s="25">
        <v>0</v>
      </c>
      <c r="M152" s="25">
        <v>0</v>
      </c>
      <c r="N152" s="25">
        <v>7.0000000000000007E-2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7.0000000000000007E-2</v>
      </c>
      <c r="U152" s="25">
        <v>0.75</v>
      </c>
      <c r="V152" s="25">
        <v>1.5</v>
      </c>
      <c r="W152" s="25">
        <v>1.2</v>
      </c>
      <c r="X152" s="25">
        <v>0</v>
      </c>
      <c r="Y152" s="25">
        <v>1.5</v>
      </c>
      <c r="Z152" s="25">
        <v>0.01</v>
      </c>
      <c r="AA152" s="25">
        <v>20</v>
      </c>
      <c r="AB152" s="25">
        <v>15</v>
      </c>
      <c r="AC152" s="25">
        <v>22.5</v>
      </c>
      <c r="AD152" s="25">
        <v>0.05</v>
      </c>
      <c r="AE152" s="25">
        <v>0</v>
      </c>
      <c r="AF152" s="25">
        <v>0.01</v>
      </c>
      <c r="AG152" s="25">
        <v>0.01</v>
      </c>
      <c r="AH152" s="25">
        <v>0.01</v>
      </c>
      <c r="AI152" s="25">
        <v>0</v>
      </c>
      <c r="AJ152" s="26">
        <v>0</v>
      </c>
      <c r="AK152" s="26">
        <v>2.1</v>
      </c>
      <c r="AL152" s="26">
        <v>2.0499999999999998</v>
      </c>
      <c r="AM152" s="26">
        <v>3.8</v>
      </c>
      <c r="AN152" s="26">
        <v>2.25</v>
      </c>
      <c r="AO152" s="26">
        <v>0.85</v>
      </c>
      <c r="AP152" s="26">
        <v>2.35</v>
      </c>
      <c r="AQ152" s="26">
        <v>2.15</v>
      </c>
      <c r="AR152" s="26">
        <v>2.1</v>
      </c>
      <c r="AS152" s="26">
        <v>1.8</v>
      </c>
      <c r="AT152" s="26">
        <v>1.3</v>
      </c>
      <c r="AU152" s="26">
        <v>2.85</v>
      </c>
      <c r="AV152" s="26">
        <v>1.75</v>
      </c>
      <c r="AW152" s="26">
        <v>1.2</v>
      </c>
      <c r="AX152" s="26">
        <v>7.1</v>
      </c>
      <c r="AY152" s="26">
        <v>0</v>
      </c>
      <c r="AZ152" s="26">
        <v>2.4</v>
      </c>
      <c r="BA152" s="26">
        <v>2.7</v>
      </c>
      <c r="BB152" s="26">
        <v>2.1</v>
      </c>
      <c r="BC152" s="26">
        <v>0.5</v>
      </c>
      <c r="BD152" s="26">
        <v>0.13</v>
      </c>
      <c r="BE152" s="26">
        <v>0.06</v>
      </c>
      <c r="BF152" s="26">
        <v>0.03</v>
      </c>
      <c r="BG152" s="26">
        <v>0.08</v>
      </c>
      <c r="BH152" s="26">
        <v>0.09</v>
      </c>
      <c r="BI152" s="26">
        <v>0.4</v>
      </c>
      <c r="BJ152" s="26">
        <v>0</v>
      </c>
      <c r="BK152" s="26">
        <v>1.1000000000000001</v>
      </c>
      <c r="BL152" s="26">
        <v>0</v>
      </c>
      <c r="BM152" s="26">
        <v>0.34</v>
      </c>
      <c r="BN152" s="26">
        <v>0</v>
      </c>
      <c r="BO152" s="26">
        <v>0</v>
      </c>
      <c r="BP152" s="26">
        <v>0</v>
      </c>
      <c r="BQ152" s="26">
        <v>0.08</v>
      </c>
      <c r="BR152" s="26">
        <v>0.12</v>
      </c>
      <c r="BS152" s="26">
        <v>0.9</v>
      </c>
      <c r="BT152" s="26">
        <v>0</v>
      </c>
      <c r="BU152" s="26">
        <v>0</v>
      </c>
      <c r="BV152" s="26">
        <v>0.05</v>
      </c>
      <c r="BW152" s="26">
        <v>0</v>
      </c>
      <c r="BX152" s="26">
        <v>0</v>
      </c>
      <c r="BY152" s="26">
        <v>0</v>
      </c>
      <c r="BZ152" s="26">
        <v>0</v>
      </c>
      <c r="CA152" s="26">
        <v>0</v>
      </c>
      <c r="CB152" s="26">
        <v>1.25</v>
      </c>
      <c r="CC152" s="27"/>
      <c r="CD152" s="27"/>
      <c r="CE152" s="26">
        <v>22.5</v>
      </c>
      <c r="CG152" s="26">
        <v>0.2</v>
      </c>
      <c r="CH152" s="26">
        <v>0.05</v>
      </c>
      <c r="CI152" s="26">
        <v>0.13</v>
      </c>
      <c r="CJ152" s="26">
        <v>10</v>
      </c>
      <c r="CK152" s="26">
        <v>4.0999999999999996</v>
      </c>
      <c r="CL152" s="26">
        <v>7.05</v>
      </c>
      <c r="CM152" s="26">
        <v>0.86</v>
      </c>
      <c r="CN152" s="26">
        <v>0.44</v>
      </c>
      <c r="CO152" s="26">
        <v>0.65</v>
      </c>
      <c r="CP152" s="26">
        <v>0</v>
      </c>
      <c r="CQ152" s="26">
        <v>0</v>
      </c>
    </row>
    <row r="153" spans="1:95" s="26" customFormat="1" x14ac:dyDescent="0.25">
      <c r="A153" s="23" t="str">
        <f>"31/10"</f>
        <v>31/10</v>
      </c>
      <c r="B153" s="24" t="s">
        <v>155</v>
      </c>
      <c r="C153" s="25">
        <v>180</v>
      </c>
      <c r="D153" s="25">
        <v>1.46</v>
      </c>
      <c r="E153" s="25">
        <v>1.28</v>
      </c>
      <c r="F153" s="25">
        <v>1.1499999999999999</v>
      </c>
      <c r="G153" s="25">
        <v>0.04</v>
      </c>
      <c r="H153" s="25">
        <v>11.05</v>
      </c>
      <c r="I153" s="25">
        <v>58.098509999999997</v>
      </c>
      <c r="J153" s="25">
        <v>0.77</v>
      </c>
      <c r="K153" s="25">
        <v>0</v>
      </c>
      <c r="L153" s="25">
        <v>0</v>
      </c>
      <c r="M153" s="25">
        <v>0</v>
      </c>
      <c r="N153" s="25">
        <v>10.95</v>
      </c>
      <c r="O153" s="25">
        <v>0</v>
      </c>
      <c r="P153" s="25">
        <v>0.09</v>
      </c>
      <c r="Q153" s="25">
        <v>0</v>
      </c>
      <c r="R153" s="25">
        <v>0</v>
      </c>
      <c r="S153" s="25">
        <v>0.05</v>
      </c>
      <c r="T153" s="25">
        <v>0.37</v>
      </c>
      <c r="U153" s="25">
        <v>22.36</v>
      </c>
      <c r="V153" s="25">
        <v>65.31</v>
      </c>
      <c r="W153" s="25">
        <v>52.64</v>
      </c>
      <c r="X153" s="25">
        <v>5.99</v>
      </c>
      <c r="Y153" s="25">
        <v>37.67</v>
      </c>
      <c r="Z153" s="25">
        <v>7.0000000000000007E-2</v>
      </c>
      <c r="AA153" s="25">
        <v>9</v>
      </c>
      <c r="AB153" s="25">
        <v>4.05</v>
      </c>
      <c r="AC153" s="25">
        <v>9.9</v>
      </c>
      <c r="AD153" s="25">
        <v>0</v>
      </c>
      <c r="AE153" s="25">
        <v>0.02</v>
      </c>
      <c r="AF153" s="25">
        <v>0.06</v>
      </c>
      <c r="AG153" s="25">
        <v>0.04</v>
      </c>
      <c r="AH153" s="25">
        <v>0.36</v>
      </c>
      <c r="AI153" s="25">
        <v>0.23</v>
      </c>
      <c r="AJ153" s="26">
        <v>0</v>
      </c>
      <c r="AK153" s="26">
        <v>0</v>
      </c>
      <c r="AL153" s="26">
        <v>0</v>
      </c>
      <c r="AM153" s="26">
        <v>0</v>
      </c>
      <c r="AN153" s="26">
        <v>0</v>
      </c>
      <c r="AO153" s="26">
        <v>0</v>
      </c>
      <c r="AP153" s="26">
        <v>0</v>
      </c>
      <c r="AQ153" s="26">
        <v>0</v>
      </c>
      <c r="AR153" s="26">
        <v>0</v>
      </c>
      <c r="AS153" s="26">
        <v>0</v>
      </c>
      <c r="AT153" s="26">
        <v>0</v>
      </c>
      <c r="AU153" s="26">
        <v>0</v>
      </c>
      <c r="AV153" s="26">
        <v>0</v>
      </c>
      <c r="AW153" s="26">
        <v>0</v>
      </c>
      <c r="AX153" s="26">
        <v>0</v>
      </c>
      <c r="AY153" s="26">
        <v>0</v>
      </c>
      <c r="AZ153" s="26">
        <v>0</v>
      </c>
      <c r="BA153" s="26">
        <v>0</v>
      </c>
      <c r="BB153" s="26">
        <v>0</v>
      </c>
      <c r="BC153" s="26">
        <v>0</v>
      </c>
      <c r="BD153" s="26">
        <v>0</v>
      </c>
      <c r="BE153" s="26">
        <v>0</v>
      </c>
      <c r="BF153" s="26">
        <v>0</v>
      </c>
      <c r="BG153" s="26">
        <v>0</v>
      </c>
      <c r="BH153" s="26">
        <v>0</v>
      </c>
      <c r="BI153" s="26">
        <v>0</v>
      </c>
      <c r="BJ153" s="26">
        <v>0</v>
      </c>
      <c r="BK153" s="26">
        <v>0</v>
      </c>
      <c r="BL153" s="26">
        <v>0</v>
      </c>
      <c r="BM153" s="26">
        <v>0</v>
      </c>
      <c r="BN153" s="26">
        <v>0</v>
      </c>
      <c r="BO153" s="26">
        <v>0</v>
      </c>
      <c r="BP153" s="26">
        <v>0</v>
      </c>
      <c r="BQ153" s="26">
        <v>0</v>
      </c>
      <c r="BR153" s="26">
        <v>0</v>
      </c>
      <c r="BS153" s="26">
        <v>0</v>
      </c>
      <c r="BT153" s="26">
        <v>0</v>
      </c>
      <c r="BU153" s="26">
        <v>0</v>
      </c>
      <c r="BV153" s="26">
        <v>0</v>
      </c>
      <c r="BW153" s="26">
        <v>0</v>
      </c>
      <c r="BX153" s="26">
        <v>0</v>
      </c>
      <c r="BY153" s="26">
        <v>0</v>
      </c>
      <c r="BZ153" s="26">
        <v>0</v>
      </c>
      <c r="CA153" s="26">
        <v>0</v>
      </c>
      <c r="CB153" s="26">
        <v>175.14</v>
      </c>
      <c r="CC153" s="27"/>
      <c r="CD153" s="27"/>
      <c r="CE153" s="26">
        <v>9.68</v>
      </c>
      <c r="CG153" s="26">
        <v>6.92</v>
      </c>
      <c r="CH153" s="26">
        <v>3.77</v>
      </c>
      <c r="CI153" s="26">
        <v>5.35</v>
      </c>
      <c r="CJ153" s="26">
        <v>605.25</v>
      </c>
      <c r="CK153" s="26">
        <v>223.2</v>
      </c>
      <c r="CL153" s="26">
        <v>414.23</v>
      </c>
      <c r="CM153" s="26">
        <v>36.020000000000003</v>
      </c>
      <c r="CN153" s="26">
        <v>19.37</v>
      </c>
      <c r="CO153" s="26">
        <v>27.69</v>
      </c>
      <c r="CP153" s="26">
        <v>9</v>
      </c>
      <c r="CQ153" s="26">
        <v>0</v>
      </c>
    </row>
    <row r="154" spans="1:95" s="15" customFormat="1" ht="31.5" x14ac:dyDescent="0.25">
      <c r="A154" s="19" t="str">
        <f>"11/4"</f>
        <v>11/4</v>
      </c>
      <c r="B154" s="20" t="s">
        <v>128</v>
      </c>
      <c r="C154" s="21">
        <v>180</v>
      </c>
      <c r="D154" s="21">
        <v>5.89</v>
      </c>
      <c r="E154" s="21">
        <v>2.12</v>
      </c>
      <c r="F154" s="21">
        <v>5.5</v>
      </c>
      <c r="G154" s="21">
        <v>1.19</v>
      </c>
      <c r="H154" s="21">
        <v>29.37</v>
      </c>
      <c r="I154" s="21">
        <v>189.0927954</v>
      </c>
      <c r="J154" s="21">
        <v>3.45</v>
      </c>
      <c r="K154" s="21">
        <v>0.1</v>
      </c>
      <c r="L154" s="21">
        <v>0</v>
      </c>
      <c r="M154" s="21">
        <v>0</v>
      </c>
      <c r="N154" s="21">
        <v>7.02</v>
      </c>
      <c r="O154" s="21">
        <v>21.16</v>
      </c>
      <c r="P154" s="21">
        <v>1.18</v>
      </c>
      <c r="Q154" s="21">
        <v>0</v>
      </c>
      <c r="R154" s="21">
        <v>0</v>
      </c>
      <c r="S154" s="21">
        <v>7.0000000000000007E-2</v>
      </c>
      <c r="T154" s="21">
        <v>1.42</v>
      </c>
      <c r="U154" s="21">
        <v>214.51</v>
      </c>
      <c r="V154" s="21">
        <v>160.66999999999999</v>
      </c>
      <c r="W154" s="21">
        <v>87.09</v>
      </c>
      <c r="X154" s="21">
        <v>34.85</v>
      </c>
      <c r="Y154" s="21">
        <v>130.82</v>
      </c>
      <c r="Z154" s="21">
        <v>0.94</v>
      </c>
      <c r="AA154" s="21">
        <v>19.440000000000001</v>
      </c>
      <c r="AB154" s="21">
        <v>22.32</v>
      </c>
      <c r="AC154" s="21">
        <v>37.17</v>
      </c>
      <c r="AD154" s="21">
        <v>0.15</v>
      </c>
      <c r="AE154" s="21">
        <v>0.13</v>
      </c>
      <c r="AF154" s="21">
        <v>0.1</v>
      </c>
      <c r="AG154" s="21">
        <v>0.52</v>
      </c>
      <c r="AH154" s="21">
        <v>2.2400000000000002</v>
      </c>
      <c r="AI154" s="21">
        <v>0.37</v>
      </c>
      <c r="AJ154" s="15">
        <v>0</v>
      </c>
      <c r="AK154" s="15">
        <v>160.82</v>
      </c>
      <c r="AL154" s="15">
        <v>147.25</v>
      </c>
      <c r="AM154" s="15">
        <v>522.32000000000005</v>
      </c>
      <c r="AN154" s="15">
        <v>99.36</v>
      </c>
      <c r="AO154" s="15">
        <v>100.89</v>
      </c>
      <c r="AP154" s="15">
        <v>137.35</v>
      </c>
      <c r="AQ154" s="15">
        <v>62.73</v>
      </c>
      <c r="AR154" s="15">
        <v>198.05</v>
      </c>
      <c r="AS154" s="15">
        <v>365.3</v>
      </c>
      <c r="AT154" s="15">
        <v>144.91999999999999</v>
      </c>
      <c r="AU154" s="15">
        <v>222.37</v>
      </c>
      <c r="AV154" s="15">
        <v>89.46</v>
      </c>
      <c r="AW154" s="15">
        <v>102.54</v>
      </c>
      <c r="AX154" s="15">
        <v>757.25</v>
      </c>
      <c r="AY154" s="15">
        <v>0</v>
      </c>
      <c r="AZ154" s="15">
        <v>276.13</v>
      </c>
      <c r="BA154" s="15">
        <v>239.16</v>
      </c>
      <c r="BB154" s="15">
        <v>140.52000000000001</v>
      </c>
      <c r="BC154" s="15">
        <v>61.34</v>
      </c>
      <c r="BD154" s="15">
        <v>0.11</v>
      </c>
      <c r="BE154" s="15">
        <v>0.05</v>
      </c>
      <c r="BF154" s="15">
        <v>0.03</v>
      </c>
      <c r="BG154" s="15">
        <v>0.06</v>
      </c>
      <c r="BH154" s="15">
        <v>7.0000000000000007E-2</v>
      </c>
      <c r="BI154" s="15">
        <v>0.32</v>
      </c>
      <c r="BJ154" s="15">
        <v>0</v>
      </c>
      <c r="BK154" s="15">
        <v>0.95</v>
      </c>
      <c r="BL154" s="15">
        <v>0</v>
      </c>
      <c r="BM154" s="15">
        <v>0.28999999999999998</v>
      </c>
      <c r="BN154" s="15">
        <v>0.01</v>
      </c>
      <c r="BO154" s="15">
        <v>0</v>
      </c>
      <c r="BP154" s="15">
        <v>0</v>
      </c>
      <c r="BQ154" s="15">
        <v>0.06</v>
      </c>
      <c r="BR154" s="15">
        <v>0.1</v>
      </c>
      <c r="BS154" s="15">
        <v>0.88</v>
      </c>
      <c r="BT154" s="15">
        <v>0</v>
      </c>
      <c r="BU154" s="15">
        <v>0</v>
      </c>
      <c r="BV154" s="15">
        <v>0.7</v>
      </c>
      <c r="BW154" s="15">
        <v>0.01</v>
      </c>
      <c r="BX154" s="15">
        <v>0</v>
      </c>
      <c r="BY154" s="15">
        <v>0</v>
      </c>
      <c r="BZ154" s="15">
        <v>0</v>
      </c>
      <c r="CA154" s="15">
        <v>0</v>
      </c>
      <c r="CB154" s="15">
        <v>149.44999999999999</v>
      </c>
      <c r="CC154" s="22"/>
      <c r="CD154" s="22"/>
      <c r="CE154" s="15">
        <v>23.16</v>
      </c>
      <c r="CG154" s="15">
        <v>23.28</v>
      </c>
      <c r="CH154" s="15">
        <v>11.46</v>
      </c>
      <c r="CI154" s="15">
        <v>17.37</v>
      </c>
      <c r="CJ154" s="15">
        <v>1594.25</v>
      </c>
      <c r="CK154" s="15">
        <v>730.44</v>
      </c>
      <c r="CL154" s="15">
        <v>1162.3499999999999</v>
      </c>
      <c r="CM154" s="15">
        <v>27.55</v>
      </c>
      <c r="CN154" s="15">
        <v>14.21</v>
      </c>
      <c r="CO154" s="15">
        <v>20.88</v>
      </c>
      <c r="CP154" s="15">
        <v>3.6</v>
      </c>
      <c r="CQ154" s="15">
        <v>0.45</v>
      </c>
    </row>
    <row r="155" spans="1:95" s="16" customFormat="1" x14ac:dyDescent="0.25">
      <c r="A155" s="28"/>
      <c r="B155" s="29" t="s">
        <v>108</v>
      </c>
      <c r="C155" s="30">
        <f>SUM(C151:C154)</f>
        <v>405</v>
      </c>
      <c r="D155" s="30">
        <f t="shared" ref="D155:BO155" si="50">SUM(D151:D154)</f>
        <v>10.469999999999999</v>
      </c>
      <c r="E155" s="30">
        <f t="shared" si="50"/>
        <v>3.4400000000000004</v>
      </c>
      <c r="F155" s="30">
        <f t="shared" si="50"/>
        <v>11.48</v>
      </c>
      <c r="G155" s="30">
        <f t="shared" si="50"/>
        <v>2.4299999999999997</v>
      </c>
      <c r="H155" s="30">
        <f t="shared" si="50"/>
        <v>61.81</v>
      </c>
      <c r="I155" s="30">
        <f t="shared" si="50"/>
        <v>388.03130539999995</v>
      </c>
      <c r="J155" s="30">
        <f t="shared" si="50"/>
        <v>6.78</v>
      </c>
      <c r="K155" s="30">
        <f t="shared" si="50"/>
        <v>0.21000000000000002</v>
      </c>
      <c r="L155" s="30">
        <f t="shared" si="50"/>
        <v>0</v>
      </c>
      <c r="M155" s="30">
        <f t="shared" si="50"/>
        <v>0</v>
      </c>
      <c r="N155" s="30">
        <f t="shared" si="50"/>
        <v>19.36</v>
      </c>
      <c r="O155" s="30">
        <f t="shared" si="50"/>
        <v>39.879999999999995</v>
      </c>
      <c r="P155" s="30">
        <f t="shared" si="50"/>
        <v>2.5499999999999998</v>
      </c>
      <c r="Q155" s="30">
        <f t="shared" si="50"/>
        <v>0</v>
      </c>
      <c r="R155" s="30">
        <f t="shared" si="50"/>
        <v>0</v>
      </c>
      <c r="S155" s="30">
        <f t="shared" si="50"/>
        <v>0.24</v>
      </c>
      <c r="T155" s="30">
        <f t="shared" si="50"/>
        <v>2.5</v>
      </c>
      <c r="U155" s="30">
        <f t="shared" si="50"/>
        <v>409.21999999999997</v>
      </c>
      <c r="V155" s="30">
        <f t="shared" si="50"/>
        <v>279.88</v>
      </c>
      <c r="W155" s="30">
        <f t="shared" si="50"/>
        <v>149.73000000000002</v>
      </c>
      <c r="X155" s="30">
        <f t="shared" si="50"/>
        <v>54.04</v>
      </c>
      <c r="Y155" s="30">
        <f t="shared" si="50"/>
        <v>203.99</v>
      </c>
      <c r="Z155" s="30">
        <f t="shared" si="50"/>
        <v>1.82</v>
      </c>
      <c r="AA155" s="30">
        <f t="shared" si="50"/>
        <v>48.44</v>
      </c>
      <c r="AB155" s="30">
        <f t="shared" si="50"/>
        <v>41.370000000000005</v>
      </c>
      <c r="AC155" s="30">
        <f t="shared" si="50"/>
        <v>69.569999999999993</v>
      </c>
      <c r="AD155" s="30">
        <f t="shared" si="50"/>
        <v>0.88000000000000012</v>
      </c>
      <c r="AE155" s="30">
        <f t="shared" si="50"/>
        <v>0.21000000000000002</v>
      </c>
      <c r="AF155" s="30">
        <f t="shared" si="50"/>
        <v>0.19</v>
      </c>
      <c r="AG155" s="30">
        <f t="shared" si="50"/>
        <v>1.21</v>
      </c>
      <c r="AH155" s="30">
        <f t="shared" si="50"/>
        <v>3.81</v>
      </c>
      <c r="AI155" s="30">
        <f t="shared" si="50"/>
        <v>0.6</v>
      </c>
      <c r="AJ155" s="30">
        <f t="shared" si="50"/>
        <v>0</v>
      </c>
      <c r="AK155" s="30">
        <f t="shared" si="50"/>
        <v>311.72000000000003</v>
      </c>
      <c r="AL155" s="30">
        <f t="shared" si="50"/>
        <v>303.70000000000005</v>
      </c>
      <c r="AM155" s="30">
        <f t="shared" si="50"/>
        <v>762.5200000000001</v>
      </c>
      <c r="AN155" s="30">
        <f t="shared" si="50"/>
        <v>181.20999999999998</v>
      </c>
      <c r="AO155" s="30">
        <f t="shared" si="50"/>
        <v>148.54</v>
      </c>
      <c r="AP155" s="30">
        <f t="shared" si="50"/>
        <v>233.29999999999998</v>
      </c>
      <c r="AQ155" s="30">
        <f t="shared" si="50"/>
        <v>100.08</v>
      </c>
      <c r="AR155" s="30">
        <f t="shared" si="50"/>
        <v>368.15</v>
      </c>
      <c r="AS155" s="30">
        <f t="shared" si="50"/>
        <v>471.5</v>
      </c>
      <c r="AT155" s="30">
        <f t="shared" si="50"/>
        <v>291.41999999999996</v>
      </c>
      <c r="AU155" s="30">
        <f t="shared" si="50"/>
        <v>345.62</v>
      </c>
      <c r="AV155" s="30">
        <f t="shared" si="50"/>
        <v>155.61000000000001</v>
      </c>
      <c r="AW155" s="30">
        <f t="shared" si="50"/>
        <v>215.74</v>
      </c>
      <c r="AX155" s="30">
        <f t="shared" si="50"/>
        <v>1694.35</v>
      </c>
      <c r="AY155" s="30">
        <f t="shared" si="50"/>
        <v>0</v>
      </c>
      <c r="AZ155" s="30">
        <f t="shared" si="50"/>
        <v>581.32999999999993</v>
      </c>
      <c r="BA155" s="30">
        <f t="shared" si="50"/>
        <v>374.26</v>
      </c>
      <c r="BB155" s="30">
        <f t="shared" si="50"/>
        <v>231.42000000000002</v>
      </c>
      <c r="BC155" s="30">
        <f t="shared" si="50"/>
        <v>131.04000000000002</v>
      </c>
      <c r="BD155" s="30">
        <f t="shared" si="50"/>
        <v>0.24</v>
      </c>
      <c r="BE155" s="30">
        <f t="shared" si="50"/>
        <v>0.11</v>
      </c>
      <c r="BF155" s="30">
        <f t="shared" si="50"/>
        <v>0.06</v>
      </c>
      <c r="BG155" s="30">
        <f t="shared" si="50"/>
        <v>0.14000000000000001</v>
      </c>
      <c r="BH155" s="30">
        <f t="shared" si="50"/>
        <v>0.16</v>
      </c>
      <c r="BI155" s="30">
        <f t="shared" si="50"/>
        <v>0.73</v>
      </c>
      <c r="BJ155" s="30">
        <f t="shared" si="50"/>
        <v>0</v>
      </c>
      <c r="BK155" s="30">
        <f t="shared" si="50"/>
        <v>2.1799999999999997</v>
      </c>
      <c r="BL155" s="30">
        <f t="shared" si="50"/>
        <v>0</v>
      </c>
      <c r="BM155" s="30">
        <f t="shared" si="50"/>
        <v>0.69</v>
      </c>
      <c r="BN155" s="30">
        <f t="shared" si="50"/>
        <v>0.01</v>
      </c>
      <c r="BO155" s="30">
        <f t="shared" si="50"/>
        <v>0</v>
      </c>
      <c r="BP155" s="30">
        <f t="shared" ref="BP155:CO155" si="51">SUM(BP151:BP154)</f>
        <v>0</v>
      </c>
      <c r="BQ155" s="30">
        <f t="shared" si="51"/>
        <v>0.14000000000000001</v>
      </c>
      <c r="BR155" s="30">
        <f t="shared" si="51"/>
        <v>0.22</v>
      </c>
      <c r="BS155" s="30">
        <f t="shared" si="51"/>
        <v>2.25</v>
      </c>
      <c r="BT155" s="30">
        <f t="shared" si="51"/>
        <v>0</v>
      </c>
      <c r="BU155" s="30">
        <f t="shared" si="51"/>
        <v>0</v>
      </c>
      <c r="BV155" s="30">
        <f t="shared" si="51"/>
        <v>1.0999999999999999</v>
      </c>
      <c r="BW155" s="30">
        <f t="shared" si="51"/>
        <v>0.02</v>
      </c>
      <c r="BX155" s="30">
        <f t="shared" si="51"/>
        <v>0</v>
      </c>
      <c r="BY155" s="30">
        <f t="shared" si="51"/>
        <v>0</v>
      </c>
      <c r="BZ155" s="30">
        <f t="shared" si="51"/>
        <v>0</v>
      </c>
      <c r="CA155" s="30">
        <f t="shared" si="51"/>
        <v>0</v>
      </c>
      <c r="CB155" s="30">
        <f t="shared" si="51"/>
        <v>339.47999999999996</v>
      </c>
      <c r="CC155" s="30">
        <f t="shared" si="51"/>
        <v>0</v>
      </c>
      <c r="CD155" s="30">
        <f t="shared" si="51"/>
        <v>0</v>
      </c>
      <c r="CE155" s="30">
        <f t="shared" si="51"/>
        <v>55.34</v>
      </c>
      <c r="CF155" s="30">
        <f t="shared" si="51"/>
        <v>0</v>
      </c>
      <c r="CG155" s="30">
        <f t="shared" si="51"/>
        <v>30.400000000000002</v>
      </c>
      <c r="CH155" s="30">
        <f t="shared" si="51"/>
        <v>15.280000000000001</v>
      </c>
      <c r="CI155" s="30">
        <f t="shared" si="51"/>
        <v>22.85</v>
      </c>
      <c r="CJ155" s="30">
        <f t="shared" si="51"/>
        <v>2874.5</v>
      </c>
      <c r="CK155" s="30">
        <f t="shared" si="51"/>
        <v>1213.94</v>
      </c>
      <c r="CL155" s="30">
        <f t="shared" si="51"/>
        <v>2044.23</v>
      </c>
      <c r="CM155" s="30">
        <f t="shared" si="51"/>
        <v>69.75</v>
      </c>
      <c r="CN155" s="30">
        <f t="shared" si="51"/>
        <v>39.340000000000003</v>
      </c>
      <c r="CO155" s="30">
        <f t="shared" si="51"/>
        <v>54.540000000000006</v>
      </c>
      <c r="CP155" s="16">
        <v>12.6</v>
      </c>
      <c r="CQ155" s="16">
        <v>0.45</v>
      </c>
    </row>
    <row r="156" spans="1:95" x14ac:dyDescent="0.25">
      <c r="B156" s="18" t="s">
        <v>109</v>
      </c>
    </row>
    <row r="157" spans="1:95" s="15" customFormat="1" x14ac:dyDescent="0.25">
      <c r="A157" s="19" t="str">
        <f>"-"</f>
        <v>-</v>
      </c>
      <c r="B157" s="20" t="s">
        <v>110</v>
      </c>
      <c r="C157" s="21">
        <v>100</v>
      </c>
      <c r="D157" s="21">
        <v>0.5</v>
      </c>
      <c r="E157" s="21">
        <v>0</v>
      </c>
      <c r="F157" s="21">
        <v>0.1</v>
      </c>
      <c r="G157" s="21">
        <v>0</v>
      </c>
      <c r="H157" s="21">
        <v>10.3</v>
      </c>
      <c r="I157" s="21">
        <v>43.239999999999995</v>
      </c>
      <c r="J157" s="21">
        <v>0</v>
      </c>
      <c r="K157" s="21">
        <v>0</v>
      </c>
      <c r="L157" s="21">
        <v>0</v>
      </c>
      <c r="M157" s="21">
        <v>0</v>
      </c>
      <c r="N157" s="21">
        <v>9.9</v>
      </c>
      <c r="O157" s="21">
        <v>0.2</v>
      </c>
      <c r="P157" s="21">
        <v>0.2</v>
      </c>
      <c r="Q157" s="21">
        <v>0</v>
      </c>
      <c r="R157" s="21">
        <v>0</v>
      </c>
      <c r="S157" s="21">
        <v>0.5</v>
      </c>
      <c r="T157" s="21">
        <v>0.3</v>
      </c>
      <c r="U157" s="21">
        <v>6</v>
      </c>
      <c r="V157" s="21">
        <v>120</v>
      </c>
      <c r="W157" s="21">
        <v>7</v>
      </c>
      <c r="X157" s="21">
        <v>4</v>
      </c>
      <c r="Y157" s="21">
        <v>7</v>
      </c>
      <c r="Z157" s="21">
        <v>1.4</v>
      </c>
      <c r="AA157" s="21">
        <v>0</v>
      </c>
      <c r="AB157" s="21">
        <v>0</v>
      </c>
      <c r="AC157" s="21">
        <v>0</v>
      </c>
      <c r="AD157" s="21">
        <v>0.1</v>
      </c>
      <c r="AE157" s="21">
        <v>0.01</v>
      </c>
      <c r="AF157" s="21">
        <v>0.01</v>
      </c>
      <c r="AG157" s="21">
        <v>0.1</v>
      </c>
      <c r="AH157" s="21">
        <v>0.2</v>
      </c>
      <c r="AI157" s="21">
        <v>2</v>
      </c>
      <c r="AJ157" s="15">
        <v>0.2</v>
      </c>
      <c r="AK157" s="15">
        <v>8</v>
      </c>
      <c r="AL157" s="15">
        <v>10</v>
      </c>
      <c r="AM157" s="15">
        <v>14</v>
      </c>
      <c r="AN157" s="15">
        <v>14</v>
      </c>
      <c r="AO157" s="15">
        <v>2</v>
      </c>
      <c r="AP157" s="15">
        <v>8</v>
      </c>
      <c r="AQ157" s="15">
        <v>2</v>
      </c>
      <c r="AR157" s="15">
        <v>7</v>
      </c>
      <c r="AS157" s="15">
        <v>13</v>
      </c>
      <c r="AT157" s="15">
        <v>8</v>
      </c>
      <c r="AU157" s="15">
        <v>58</v>
      </c>
      <c r="AV157" s="15">
        <v>5</v>
      </c>
      <c r="AW157" s="15">
        <v>11</v>
      </c>
      <c r="AX157" s="15">
        <v>32</v>
      </c>
      <c r="AY157" s="15">
        <v>0</v>
      </c>
      <c r="AZ157" s="15">
        <v>10</v>
      </c>
      <c r="BA157" s="15">
        <v>12</v>
      </c>
      <c r="BB157" s="15">
        <v>5</v>
      </c>
      <c r="BC157" s="15">
        <v>4</v>
      </c>
      <c r="BD157" s="15">
        <v>0</v>
      </c>
      <c r="BE157" s="15">
        <v>0</v>
      </c>
      <c r="BF157" s="15">
        <v>0</v>
      </c>
      <c r="BG157" s="15">
        <v>0</v>
      </c>
      <c r="BH157" s="15">
        <v>0</v>
      </c>
      <c r="BI157" s="15">
        <v>0</v>
      </c>
      <c r="BJ157" s="15">
        <v>0</v>
      </c>
      <c r="BK157" s="15">
        <v>0</v>
      </c>
      <c r="BL157" s="15">
        <v>0</v>
      </c>
      <c r="BM157" s="15">
        <v>0</v>
      </c>
      <c r="BN157" s="15">
        <v>0</v>
      </c>
      <c r="BO157" s="15">
        <v>0</v>
      </c>
      <c r="BP157" s="15">
        <v>0</v>
      </c>
      <c r="BQ157" s="15">
        <v>0</v>
      </c>
      <c r="BR157" s="15">
        <v>0</v>
      </c>
      <c r="BS157" s="15">
        <v>0</v>
      </c>
      <c r="BT157" s="15">
        <v>0</v>
      </c>
      <c r="BU157" s="15">
        <v>0</v>
      </c>
      <c r="BV157" s="15">
        <v>0</v>
      </c>
      <c r="BW157" s="15">
        <v>0</v>
      </c>
      <c r="BX157" s="15">
        <v>0</v>
      </c>
      <c r="BY157" s="15">
        <v>0</v>
      </c>
      <c r="BZ157" s="15">
        <v>0</v>
      </c>
      <c r="CA157" s="15">
        <v>0</v>
      </c>
      <c r="CB157" s="15">
        <v>88.1</v>
      </c>
      <c r="CC157" s="22"/>
      <c r="CD157" s="22"/>
      <c r="CE157" s="15">
        <v>0</v>
      </c>
      <c r="CG157" s="15">
        <v>2</v>
      </c>
      <c r="CH157" s="15">
        <v>2</v>
      </c>
      <c r="CI157" s="15">
        <v>2</v>
      </c>
      <c r="CJ157" s="15">
        <v>200</v>
      </c>
      <c r="CK157" s="15">
        <v>91</v>
      </c>
      <c r="CL157" s="15">
        <v>145.5</v>
      </c>
      <c r="CM157" s="15">
        <v>0.3</v>
      </c>
      <c r="CN157" s="15">
        <v>0.3</v>
      </c>
      <c r="CO157" s="15">
        <v>0.3</v>
      </c>
      <c r="CP157" s="15">
        <v>0</v>
      </c>
      <c r="CQ157" s="15">
        <v>0</v>
      </c>
    </row>
    <row r="158" spans="1:95" s="16" customFormat="1" x14ac:dyDescent="0.25">
      <c r="A158" s="28"/>
      <c r="B158" s="29" t="s">
        <v>111</v>
      </c>
      <c r="C158" s="30">
        <f>SUM(C157)</f>
        <v>100</v>
      </c>
      <c r="D158" s="30">
        <f t="shared" ref="D158:BO158" si="52">SUM(D157)</f>
        <v>0.5</v>
      </c>
      <c r="E158" s="30">
        <f t="shared" si="52"/>
        <v>0</v>
      </c>
      <c r="F158" s="30">
        <f t="shared" si="52"/>
        <v>0.1</v>
      </c>
      <c r="G158" s="30">
        <f t="shared" si="52"/>
        <v>0</v>
      </c>
      <c r="H158" s="30">
        <f t="shared" si="52"/>
        <v>10.3</v>
      </c>
      <c r="I158" s="30">
        <f t="shared" si="52"/>
        <v>43.239999999999995</v>
      </c>
      <c r="J158" s="30">
        <f t="shared" si="52"/>
        <v>0</v>
      </c>
      <c r="K158" s="30">
        <f t="shared" si="52"/>
        <v>0</v>
      </c>
      <c r="L158" s="30">
        <f t="shared" si="52"/>
        <v>0</v>
      </c>
      <c r="M158" s="30">
        <f t="shared" si="52"/>
        <v>0</v>
      </c>
      <c r="N158" s="30">
        <f t="shared" si="52"/>
        <v>9.9</v>
      </c>
      <c r="O158" s="30">
        <f t="shared" si="52"/>
        <v>0.2</v>
      </c>
      <c r="P158" s="30">
        <f t="shared" si="52"/>
        <v>0.2</v>
      </c>
      <c r="Q158" s="30">
        <f t="shared" si="52"/>
        <v>0</v>
      </c>
      <c r="R158" s="30">
        <f t="shared" si="52"/>
        <v>0</v>
      </c>
      <c r="S158" s="30">
        <f t="shared" si="52"/>
        <v>0.5</v>
      </c>
      <c r="T158" s="30">
        <f t="shared" si="52"/>
        <v>0.3</v>
      </c>
      <c r="U158" s="30">
        <f t="shared" si="52"/>
        <v>6</v>
      </c>
      <c r="V158" s="30">
        <f t="shared" si="52"/>
        <v>120</v>
      </c>
      <c r="W158" s="30">
        <f t="shared" si="52"/>
        <v>7</v>
      </c>
      <c r="X158" s="30">
        <f t="shared" si="52"/>
        <v>4</v>
      </c>
      <c r="Y158" s="30">
        <f t="shared" si="52"/>
        <v>7</v>
      </c>
      <c r="Z158" s="30">
        <f t="shared" si="52"/>
        <v>1.4</v>
      </c>
      <c r="AA158" s="30">
        <f t="shared" si="52"/>
        <v>0</v>
      </c>
      <c r="AB158" s="30">
        <f t="shared" si="52"/>
        <v>0</v>
      </c>
      <c r="AC158" s="30">
        <f t="shared" si="52"/>
        <v>0</v>
      </c>
      <c r="AD158" s="30">
        <f t="shared" si="52"/>
        <v>0.1</v>
      </c>
      <c r="AE158" s="30">
        <f t="shared" si="52"/>
        <v>0.01</v>
      </c>
      <c r="AF158" s="30">
        <f t="shared" si="52"/>
        <v>0.01</v>
      </c>
      <c r="AG158" s="30">
        <f t="shared" si="52"/>
        <v>0.1</v>
      </c>
      <c r="AH158" s="30">
        <f t="shared" si="52"/>
        <v>0.2</v>
      </c>
      <c r="AI158" s="30">
        <f t="shared" si="52"/>
        <v>2</v>
      </c>
      <c r="AJ158" s="30">
        <f t="shared" si="52"/>
        <v>0.2</v>
      </c>
      <c r="AK158" s="30">
        <f t="shared" si="52"/>
        <v>8</v>
      </c>
      <c r="AL158" s="30">
        <f t="shared" si="52"/>
        <v>10</v>
      </c>
      <c r="AM158" s="30">
        <f t="shared" si="52"/>
        <v>14</v>
      </c>
      <c r="AN158" s="30">
        <f t="shared" si="52"/>
        <v>14</v>
      </c>
      <c r="AO158" s="30">
        <f t="shared" si="52"/>
        <v>2</v>
      </c>
      <c r="AP158" s="30">
        <f t="shared" si="52"/>
        <v>8</v>
      </c>
      <c r="AQ158" s="30">
        <f t="shared" si="52"/>
        <v>2</v>
      </c>
      <c r="AR158" s="30">
        <f t="shared" si="52"/>
        <v>7</v>
      </c>
      <c r="AS158" s="30">
        <f t="shared" si="52"/>
        <v>13</v>
      </c>
      <c r="AT158" s="30">
        <f t="shared" si="52"/>
        <v>8</v>
      </c>
      <c r="AU158" s="30">
        <f t="shared" si="52"/>
        <v>58</v>
      </c>
      <c r="AV158" s="30">
        <f t="shared" si="52"/>
        <v>5</v>
      </c>
      <c r="AW158" s="30">
        <f t="shared" si="52"/>
        <v>11</v>
      </c>
      <c r="AX158" s="30">
        <f t="shared" si="52"/>
        <v>32</v>
      </c>
      <c r="AY158" s="30">
        <f t="shared" si="52"/>
        <v>0</v>
      </c>
      <c r="AZ158" s="30">
        <f t="shared" si="52"/>
        <v>10</v>
      </c>
      <c r="BA158" s="30">
        <f t="shared" si="52"/>
        <v>12</v>
      </c>
      <c r="BB158" s="30">
        <f t="shared" si="52"/>
        <v>5</v>
      </c>
      <c r="BC158" s="30">
        <f t="shared" si="52"/>
        <v>4</v>
      </c>
      <c r="BD158" s="30">
        <f t="shared" si="52"/>
        <v>0</v>
      </c>
      <c r="BE158" s="30">
        <f t="shared" si="52"/>
        <v>0</v>
      </c>
      <c r="BF158" s="30">
        <f t="shared" si="52"/>
        <v>0</v>
      </c>
      <c r="BG158" s="30">
        <f t="shared" si="52"/>
        <v>0</v>
      </c>
      <c r="BH158" s="30">
        <f t="shared" si="52"/>
        <v>0</v>
      </c>
      <c r="BI158" s="30">
        <f t="shared" si="52"/>
        <v>0</v>
      </c>
      <c r="BJ158" s="30">
        <f t="shared" si="52"/>
        <v>0</v>
      </c>
      <c r="BK158" s="30">
        <f t="shared" si="52"/>
        <v>0</v>
      </c>
      <c r="BL158" s="30">
        <f t="shared" si="52"/>
        <v>0</v>
      </c>
      <c r="BM158" s="30">
        <f t="shared" si="52"/>
        <v>0</v>
      </c>
      <c r="BN158" s="30">
        <f t="shared" si="52"/>
        <v>0</v>
      </c>
      <c r="BO158" s="30">
        <f t="shared" si="52"/>
        <v>0</v>
      </c>
      <c r="BP158" s="30">
        <f t="shared" ref="BP158:CO158" si="53">SUM(BP157)</f>
        <v>0</v>
      </c>
      <c r="BQ158" s="30">
        <f t="shared" si="53"/>
        <v>0</v>
      </c>
      <c r="BR158" s="30">
        <f t="shared" si="53"/>
        <v>0</v>
      </c>
      <c r="BS158" s="30">
        <f t="shared" si="53"/>
        <v>0</v>
      </c>
      <c r="BT158" s="30">
        <f t="shared" si="53"/>
        <v>0</v>
      </c>
      <c r="BU158" s="30">
        <f t="shared" si="53"/>
        <v>0</v>
      </c>
      <c r="BV158" s="30">
        <f t="shared" si="53"/>
        <v>0</v>
      </c>
      <c r="BW158" s="30">
        <f t="shared" si="53"/>
        <v>0</v>
      </c>
      <c r="BX158" s="30">
        <f t="shared" si="53"/>
        <v>0</v>
      </c>
      <c r="BY158" s="30">
        <f t="shared" si="53"/>
        <v>0</v>
      </c>
      <c r="BZ158" s="30">
        <f t="shared" si="53"/>
        <v>0</v>
      </c>
      <c r="CA158" s="30">
        <f t="shared" si="53"/>
        <v>0</v>
      </c>
      <c r="CB158" s="30">
        <f t="shared" si="53"/>
        <v>88.1</v>
      </c>
      <c r="CC158" s="30">
        <f t="shared" si="53"/>
        <v>0</v>
      </c>
      <c r="CD158" s="30">
        <f t="shared" si="53"/>
        <v>0</v>
      </c>
      <c r="CE158" s="30">
        <f t="shared" si="53"/>
        <v>0</v>
      </c>
      <c r="CF158" s="30">
        <f t="shared" si="53"/>
        <v>0</v>
      </c>
      <c r="CG158" s="30">
        <f t="shared" si="53"/>
        <v>2</v>
      </c>
      <c r="CH158" s="30">
        <f t="shared" si="53"/>
        <v>2</v>
      </c>
      <c r="CI158" s="30">
        <f t="shared" si="53"/>
        <v>2</v>
      </c>
      <c r="CJ158" s="30">
        <f t="shared" si="53"/>
        <v>200</v>
      </c>
      <c r="CK158" s="30">
        <f t="shared" si="53"/>
        <v>91</v>
      </c>
      <c r="CL158" s="30">
        <f t="shared" si="53"/>
        <v>145.5</v>
      </c>
      <c r="CM158" s="30">
        <f t="shared" si="53"/>
        <v>0.3</v>
      </c>
      <c r="CN158" s="30">
        <f t="shared" si="53"/>
        <v>0.3</v>
      </c>
      <c r="CO158" s="30">
        <f t="shared" si="53"/>
        <v>0.3</v>
      </c>
      <c r="CP158" s="16">
        <v>0</v>
      </c>
      <c r="CQ158" s="16">
        <v>0</v>
      </c>
    </row>
    <row r="159" spans="1:95" x14ac:dyDescent="0.25">
      <c r="B159" s="18" t="s">
        <v>112</v>
      </c>
    </row>
    <row r="160" spans="1:95" s="26" customFormat="1" x14ac:dyDescent="0.25">
      <c r="A160" s="23" t="str">
        <f>"-"</f>
        <v>-</v>
      </c>
      <c r="B160" s="24" t="s">
        <v>113</v>
      </c>
      <c r="C160" s="25">
        <v>20</v>
      </c>
      <c r="D160" s="25">
        <v>1.32</v>
      </c>
      <c r="E160" s="25">
        <v>0</v>
      </c>
      <c r="F160" s="25">
        <v>0.13</v>
      </c>
      <c r="G160" s="25">
        <v>0.13</v>
      </c>
      <c r="H160" s="25">
        <v>9.3800000000000008</v>
      </c>
      <c r="I160" s="25">
        <v>44.780199999999994</v>
      </c>
      <c r="J160" s="25">
        <v>0</v>
      </c>
      <c r="K160" s="25">
        <v>0</v>
      </c>
      <c r="L160" s="25">
        <v>0</v>
      </c>
      <c r="M160" s="25">
        <v>0</v>
      </c>
      <c r="N160" s="25">
        <v>0.22</v>
      </c>
      <c r="O160" s="25">
        <v>9.1199999999999992</v>
      </c>
      <c r="P160" s="25">
        <v>0.04</v>
      </c>
      <c r="Q160" s="25">
        <v>0</v>
      </c>
      <c r="R160" s="25">
        <v>0</v>
      </c>
      <c r="S160" s="25">
        <v>0</v>
      </c>
      <c r="T160" s="25">
        <v>0.36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  <c r="AD160" s="25">
        <v>0</v>
      </c>
      <c r="AE160" s="25">
        <v>0</v>
      </c>
      <c r="AF160" s="25">
        <v>0</v>
      </c>
      <c r="AG160" s="25">
        <v>0</v>
      </c>
      <c r="AH160" s="25">
        <v>0</v>
      </c>
      <c r="AI160" s="25">
        <v>0</v>
      </c>
      <c r="AJ160" s="26">
        <v>0</v>
      </c>
      <c r="AK160" s="26">
        <v>63.86</v>
      </c>
      <c r="AL160" s="26">
        <v>66.47</v>
      </c>
      <c r="AM160" s="26">
        <v>101.79</v>
      </c>
      <c r="AN160" s="26">
        <v>33.76</v>
      </c>
      <c r="AO160" s="26">
        <v>20.010000000000002</v>
      </c>
      <c r="AP160" s="26">
        <v>40.020000000000003</v>
      </c>
      <c r="AQ160" s="26">
        <v>15.14</v>
      </c>
      <c r="AR160" s="26">
        <v>72.38</v>
      </c>
      <c r="AS160" s="26">
        <v>44.89</v>
      </c>
      <c r="AT160" s="26">
        <v>62.64</v>
      </c>
      <c r="AU160" s="26">
        <v>51.68</v>
      </c>
      <c r="AV160" s="26">
        <v>27.14</v>
      </c>
      <c r="AW160" s="26">
        <v>48.02</v>
      </c>
      <c r="AX160" s="26">
        <v>401.59</v>
      </c>
      <c r="AY160" s="26">
        <v>0</v>
      </c>
      <c r="AZ160" s="26">
        <v>130.85</v>
      </c>
      <c r="BA160" s="26">
        <v>56.9</v>
      </c>
      <c r="BB160" s="26">
        <v>37.76</v>
      </c>
      <c r="BC160" s="26">
        <v>29.93</v>
      </c>
      <c r="BD160" s="26">
        <v>0</v>
      </c>
      <c r="BE160" s="26">
        <v>0</v>
      </c>
      <c r="BF160" s="26">
        <v>0</v>
      </c>
      <c r="BG160" s="26">
        <v>0</v>
      </c>
      <c r="BH160" s="26">
        <v>0</v>
      </c>
      <c r="BI160" s="26">
        <v>0</v>
      </c>
      <c r="BJ160" s="26">
        <v>0</v>
      </c>
      <c r="BK160" s="26">
        <v>0.02</v>
      </c>
      <c r="BL160" s="26">
        <v>0</v>
      </c>
      <c r="BM160" s="26">
        <v>0</v>
      </c>
      <c r="BN160" s="26">
        <v>0</v>
      </c>
      <c r="BO160" s="26">
        <v>0</v>
      </c>
      <c r="BP160" s="26">
        <v>0</v>
      </c>
      <c r="BQ160" s="26">
        <v>0</v>
      </c>
      <c r="BR160" s="26">
        <v>0</v>
      </c>
      <c r="BS160" s="26">
        <v>0.01</v>
      </c>
      <c r="BT160" s="26">
        <v>0</v>
      </c>
      <c r="BU160" s="26">
        <v>0</v>
      </c>
      <c r="BV160" s="26">
        <v>0.06</v>
      </c>
      <c r="BW160" s="26">
        <v>0</v>
      </c>
      <c r="BX160" s="26">
        <v>0</v>
      </c>
      <c r="BY160" s="26">
        <v>0</v>
      </c>
      <c r="BZ160" s="26">
        <v>0</v>
      </c>
      <c r="CA160" s="26">
        <v>0</v>
      </c>
      <c r="CB160" s="26">
        <v>7.82</v>
      </c>
      <c r="CC160" s="27"/>
      <c r="CD160" s="27"/>
      <c r="CE160" s="26">
        <v>0</v>
      </c>
      <c r="CG160" s="26">
        <v>0</v>
      </c>
      <c r="CH160" s="26">
        <v>0</v>
      </c>
      <c r="CI160" s="26">
        <v>0</v>
      </c>
      <c r="CJ160" s="26">
        <v>380</v>
      </c>
      <c r="CK160" s="26">
        <v>146.4</v>
      </c>
      <c r="CL160" s="26">
        <v>263.2</v>
      </c>
      <c r="CM160" s="26">
        <v>3.04</v>
      </c>
      <c r="CN160" s="26">
        <v>3.04</v>
      </c>
      <c r="CO160" s="26">
        <v>3.04</v>
      </c>
      <c r="CP160" s="26">
        <v>0</v>
      </c>
      <c r="CQ160" s="26">
        <v>0</v>
      </c>
    </row>
    <row r="161" spans="1:95" s="26" customFormat="1" x14ac:dyDescent="0.25">
      <c r="A161" s="23" t="str">
        <f>"-"</f>
        <v>-</v>
      </c>
      <c r="B161" s="24" t="s">
        <v>114</v>
      </c>
      <c r="C161" s="25">
        <v>20</v>
      </c>
      <c r="D161" s="25">
        <v>1.32</v>
      </c>
      <c r="E161" s="25">
        <v>0</v>
      </c>
      <c r="F161" s="25">
        <v>0.24</v>
      </c>
      <c r="G161" s="25">
        <v>0.24</v>
      </c>
      <c r="H161" s="25">
        <v>8.34</v>
      </c>
      <c r="I161" s="25">
        <v>38.676000000000002</v>
      </c>
      <c r="J161" s="25">
        <v>0.04</v>
      </c>
      <c r="K161" s="25">
        <v>0</v>
      </c>
      <c r="L161" s="25">
        <v>0</v>
      </c>
      <c r="M161" s="25">
        <v>0</v>
      </c>
      <c r="N161" s="25">
        <v>0.24</v>
      </c>
      <c r="O161" s="25">
        <v>6.44</v>
      </c>
      <c r="P161" s="25">
        <v>1.66</v>
      </c>
      <c r="Q161" s="25">
        <v>0</v>
      </c>
      <c r="R161" s="25">
        <v>0</v>
      </c>
      <c r="S161" s="25">
        <v>0.2</v>
      </c>
      <c r="T161" s="25">
        <v>0.5</v>
      </c>
      <c r="U161" s="25">
        <v>122</v>
      </c>
      <c r="V161" s="25">
        <v>49</v>
      </c>
      <c r="W161" s="25">
        <v>7</v>
      </c>
      <c r="X161" s="25">
        <v>9.4</v>
      </c>
      <c r="Y161" s="25">
        <v>31.6</v>
      </c>
      <c r="Z161" s="25">
        <v>0.78</v>
      </c>
      <c r="AA161" s="25">
        <v>0</v>
      </c>
      <c r="AB161" s="25">
        <v>1</v>
      </c>
      <c r="AC161" s="25">
        <v>0.2</v>
      </c>
      <c r="AD161" s="25">
        <v>0.28000000000000003</v>
      </c>
      <c r="AE161" s="25">
        <v>0.04</v>
      </c>
      <c r="AF161" s="25">
        <v>0.02</v>
      </c>
      <c r="AG161" s="25">
        <v>0.14000000000000001</v>
      </c>
      <c r="AH161" s="25">
        <v>0.4</v>
      </c>
      <c r="AI161" s="25">
        <v>0</v>
      </c>
      <c r="AJ161" s="26">
        <v>0</v>
      </c>
      <c r="AK161" s="26">
        <v>64.400000000000006</v>
      </c>
      <c r="AL161" s="26">
        <v>49.6</v>
      </c>
      <c r="AM161" s="26">
        <v>85.4</v>
      </c>
      <c r="AN161" s="26">
        <v>44.6</v>
      </c>
      <c r="AO161" s="26">
        <v>18.600000000000001</v>
      </c>
      <c r="AP161" s="26">
        <v>39.6</v>
      </c>
      <c r="AQ161" s="26">
        <v>16</v>
      </c>
      <c r="AR161" s="26">
        <v>74.2</v>
      </c>
      <c r="AS161" s="26">
        <v>59.4</v>
      </c>
      <c r="AT161" s="26">
        <v>58.2</v>
      </c>
      <c r="AU161" s="26">
        <v>92.8</v>
      </c>
      <c r="AV161" s="26">
        <v>24.8</v>
      </c>
      <c r="AW161" s="26">
        <v>62</v>
      </c>
      <c r="AX161" s="26">
        <v>311.8</v>
      </c>
      <c r="AY161" s="26">
        <v>0</v>
      </c>
      <c r="AZ161" s="26">
        <v>105.2</v>
      </c>
      <c r="BA161" s="26">
        <v>58.2</v>
      </c>
      <c r="BB161" s="26">
        <v>36</v>
      </c>
      <c r="BC161" s="26">
        <v>26</v>
      </c>
      <c r="BD161" s="26">
        <v>0</v>
      </c>
      <c r="BE161" s="26">
        <v>0</v>
      </c>
      <c r="BF161" s="26">
        <v>0</v>
      </c>
      <c r="BG161" s="26">
        <v>0</v>
      </c>
      <c r="BH161" s="26">
        <v>0</v>
      </c>
      <c r="BI161" s="26">
        <v>0</v>
      </c>
      <c r="BJ161" s="26">
        <v>0</v>
      </c>
      <c r="BK161" s="26">
        <v>0.03</v>
      </c>
      <c r="BL161" s="26">
        <v>0</v>
      </c>
      <c r="BM161" s="26">
        <v>0</v>
      </c>
      <c r="BN161" s="26">
        <v>0</v>
      </c>
      <c r="BO161" s="26">
        <v>0</v>
      </c>
      <c r="BP161" s="26">
        <v>0</v>
      </c>
      <c r="BQ161" s="26">
        <v>0</v>
      </c>
      <c r="BR161" s="26">
        <v>0</v>
      </c>
      <c r="BS161" s="26">
        <v>0.02</v>
      </c>
      <c r="BT161" s="26">
        <v>0</v>
      </c>
      <c r="BU161" s="26">
        <v>0</v>
      </c>
      <c r="BV161" s="26">
        <v>0.1</v>
      </c>
      <c r="BW161" s="26">
        <v>0.02</v>
      </c>
      <c r="BX161" s="26">
        <v>0</v>
      </c>
      <c r="BY161" s="26">
        <v>0</v>
      </c>
      <c r="BZ161" s="26">
        <v>0</v>
      </c>
      <c r="CA161" s="26">
        <v>0</v>
      </c>
      <c r="CB161" s="26">
        <v>9.4</v>
      </c>
      <c r="CC161" s="27"/>
      <c r="CD161" s="27"/>
      <c r="CE161" s="26">
        <v>0.17</v>
      </c>
      <c r="CG161" s="26">
        <v>1</v>
      </c>
      <c r="CH161" s="26">
        <v>1</v>
      </c>
      <c r="CI161" s="26">
        <v>1</v>
      </c>
      <c r="CJ161" s="26">
        <v>190</v>
      </c>
      <c r="CK161" s="26">
        <v>73.2</v>
      </c>
      <c r="CL161" s="26">
        <v>131.6</v>
      </c>
      <c r="CM161" s="26">
        <v>1.9</v>
      </c>
      <c r="CN161" s="26">
        <v>1.58</v>
      </c>
      <c r="CO161" s="26">
        <v>1.74</v>
      </c>
      <c r="CP161" s="26">
        <v>0</v>
      </c>
      <c r="CQ161" s="26">
        <v>0</v>
      </c>
    </row>
    <row r="162" spans="1:95" s="26" customFormat="1" x14ac:dyDescent="0.25">
      <c r="A162" s="23" t="str">
        <f>"6/10"</f>
        <v>6/10</v>
      </c>
      <c r="B162" s="24" t="s">
        <v>130</v>
      </c>
      <c r="C162" s="25">
        <v>180</v>
      </c>
      <c r="D162" s="25">
        <v>0.92</v>
      </c>
      <c r="E162" s="25">
        <v>0</v>
      </c>
      <c r="F162" s="25">
        <v>0.05</v>
      </c>
      <c r="G162" s="25">
        <v>0.05</v>
      </c>
      <c r="H162" s="25">
        <v>20.86</v>
      </c>
      <c r="I162" s="25">
        <v>78.839027999999999</v>
      </c>
      <c r="J162" s="25">
        <v>0.02</v>
      </c>
      <c r="K162" s="25">
        <v>0</v>
      </c>
      <c r="L162" s="25">
        <v>0</v>
      </c>
      <c r="M162" s="25">
        <v>0</v>
      </c>
      <c r="N162" s="25">
        <v>17.27</v>
      </c>
      <c r="O162" s="25">
        <v>0.51</v>
      </c>
      <c r="P162" s="25">
        <v>3.08</v>
      </c>
      <c r="Q162" s="25">
        <v>0</v>
      </c>
      <c r="R162" s="25">
        <v>0</v>
      </c>
      <c r="S162" s="25">
        <v>0.27</v>
      </c>
      <c r="T162" s="25">
        <v>0.73</v>
      </c>
      <c r="U162" s="25">
        <v>3.12</v>
      </c>
      <c r="V162" s="25">
        <v>306.24</v>
      </c>
      <c r="W162" s="25">
        <v>28.2</v>
      </c>
      <c r="X162" s="25">
        <v>17.96</v>
      </c>
      <c r="Y162" s="25">
        <v>24.44</v>
      </c>
      <c r="Z162" s="25">
        <v>0.57999999999999996</v>
      </c>
      <c r="AA162" s="25">
        <v>0</v>
      </c>
      <c r="AB162" s="25">
        <v>567</v>
      </c>
      <c r="AC162" s="25">
        <v>104.94</v>
      </c>
      <c r="AD162" s="25">
        <v>0.99</v>
      </c>
      <c r="AE162" s="25">
        <v>0.02</v>
      </c>
      <c r="AF162" s="25">
        <v>0.03</v>
      </c>
      <c r="AG162" s="25">
        <v>0.46</v>
      </c>
      <c r="AH162" s="25">
        <v>0.7</v>
      </c>
      <c r="AI162" s="25">
        <v>0.28999999999999998</v>
      </c>
      <c r="AJ162" s="26">
        <v>0</v>
      </c>
      <c r="AK162" s="26">
        <v>0.01</v>
      </c>
      <c r="AL162" s="26">
        <v>0.01</v>
      </c>
      <c r="AM162" s="26">
        <v>0.01</v>
      </c>
      <c r="AN162" s="26">
        <v>0.02</v>
      </c>
      <c r="AO162" s="26">
        <v>0</v>
      </c>
      <c r="AP162" s="26">
        <v>0.01</v>
      </c>
      <c r="AQ162" s="26">
        <v>0</v>
      </c>
      <c r="AR162" s="26">
        <v>0.01</v>
      </c>
      <c r="AS162" s="26">
        <v>0.01</v>
      </c>
      <c r="AT162" s="26">
        <v>0.01</v>
      </c>
      <c r="AU162" s="26">
        <v>0.05</v>
      </c>
      <c r="AV162" s="26">
        <v>0</v>
      </c>
      <c r="AW162" s="26">
        <v>0.01</v>
      </c>
      <c r="AX162" s="26">
        <v>0.02</v>
      </c>
      <c r="AY162" s="26">
        <v>0</v>
      </c>
      <c r="AZ162" s="26">
        <v>0.01</v>
      </c>
      <c r="BA162" s="26">
        <v>0.01</v>
      </c>
      <c r="BB162" s="26">
        <v>0.01</v>
      </c>
      <c r="BC162" s="26">
        <v>0</v>
      </c>
      <c r="BD162" s="26">
        <v>0</v>
      </c>
      <c r="BE162" s="26">
        <v>0</v>
      </c>
      <c r="BF162" s="26">
        <v>0</v>
      </c>
      <c r="BG162" s="26">
        <v>0</v>
      </c>
      <c r="BH162" s="26">
        <v>0</v>
      </c>
      <c r="BI162" s="26">
        <v>0</v>
      </c>
      <c r="BJ162" s="26">
        <v>0</v>
      </c>
      <c r="BK162" s="26">
        <v>0</v>
      </c>
      <c r="BL162" s="26">
        <v>0</v>
      </c>
      <c r="BM162" s="26">
        <v>0</v>
      </c>
      <c r="BN162" s="26">
        <v>0</v>
      </c>
      <c r="BO162" s="26">
        <v>0</v>
      </c>
      <c r="BP162" s="26">
        <v>0</v>
      </c>
      <c r="BQ162" s="26">
        <v>0</v>
      </c>
      <c r="BR162" s="26">
        <v>0</v>
      </c>
      <c r="BS162" s="26">
        <v>0.01</v>
      </c>
      <c r="BT162" s="26">
        <v>0</v>
      </c>
      <c r="BU162" s="26">
        <v>0</v>
      </c>
      <c r="BV162" s="26">
        <v>0.01</v>
      </c>
      <c r="BW162" s="26">
        <v>0</v>
      </c>
      <c r="BX162" s="26">
        <v>0</v>
      </c>
      <c r="BY162" s="26">
        <v>0</v>
      </c>
      <c r="BZ162" s="26">
        <v>0</v>
      </c>
      <c r="CA162" s="26">
        <v>0</v>
      </c>
      <c r="CB162" s="26">
        <v>192.61</v>
      </c>
      <c r="CC162" s="27"/>
      <c r="CD162" s="27"/>
      <c r="CE162" s="26">
        <v>94.5</v>
      </c>
      <c r="CG162" s="26">
        <v>3.95</v>
      </c>
      <c r="CH162" s="26">
        <v>3.95</v>
      </c>
      <c r="CI162" s="26">
        <v>3.95</v>
      </c>
      <c r="CJ162" s="26">
        <v>454.5</v>
      </c>
      <c r="CK162" s="26">
        <v>172.98</v>
      </c>
      <c r="CL162" s="26">
        <v>313.74</v>
      </c>
      <c r="CM162" s="26">
        <v>41.94</v>
      </c>
      <c r="CN162" s="26">
        <v>24.93</v>
      </c>
      <c r="CO162" s="26">
        <v>33.44</v>
      </c>
      <c r="CP162" s="26">
        <v>9</v>
      </c>
      <c r="CQ162" s="26">
        <v>0</v>
      </c>
    </row>
    <row r="163" spans="1:95" s="26" customFormat="1" ht="31.5" x14ac:dyDescent="0.25">
      <c r="A163" s="23" t="str">
        <f>"14/2"</f>
        <v>14/2</v>
      </c>
      <c r="B163" s="24" t="s">
        <v>156</v>
      </c>
      <c r="C163" s="25">
        <v>180</v>
      </c>
      <c r="D163" s="25">
        <v>1.6</v>
      </c>
      <c r="E163" s="25">
        <v>5.86</v>
      </c>
      <c r="F163" s="25">
        <v>3.48</v>
      </c>
      <c r="G163" s="25">
        <v>3.95</v>
      </c>
      <c r="H163" s="25">
        <v>12.09</v>
      </c>
      <c r="I163" s="25">
        <v>84.345571800000002</v>
      </c>
      <c r="J163" s="25">
        <v>0.53</v>
      </c>
      <c r="K163" s="25">
        <v>2.34</v>
      </c>
      <c r="L163" s="25">
        <v>0</v>
      </c>
      <c r="M163" s="25">
        <v>0</v>
      </c>
      <c r="N163" s="25">
        <v>1.52</v>
      </c>
      <c r="O163" s="25">
        <v>9.1999999999999993</v>
      </c>
      <c r="P163" s="25">
        <v>1.36</v>
      </c>
      <c r="Q163" s="25">
        <v>0</v>
      </c>
      <c r="R163" s="25">
        <v>0</v>
      </c>
      <c r="S163" s="25">
        <v>0.14000000000000001</v>
      </c>
      <c r="T163" s="25">
        <v>1.1399999999999999</v>
      </c>
      <c r="U163" s="25">
        <v>143.88999999999999</v>
      </c>
      <c r="V163" s="25">
        <v>302.97000000000003</v>
      </c>
      <c r="W163" s="25">
        <v>9.74</v>
      </c>
      <c r="X163" s="25">
        <v>20.18</v>
      </c>
      <c r="Y163" s="25">
        <v>43.05</v>
      </c>
      <c r="Z163" s="25">
        <v>0.72</v>
      </c>
      <c r="AA163" s="25">
        <v>0</v>
      </c>
      <c r="AB163" s="25">
        <v>700.13</v>
      </c>
      <c r="AC163" s="25">
        <v>145.69</v>
      </c>
      <c r="AD163" s="25">
        <v>1.71</v>
      </c>
      <c r="AE163" s="25">
        <v>0.06</v>
      </c>
      <c r="AF163" s="25">
        <v>0.04</v>
      </c>
      <c r="AG163" s="25">
        <v>0.75</v>
      </c>
      <c r="AH163" s="25">
        <v>1.34</v>
      </c>
      <c r="AI163" s="25">
        <v>4.68</v>
      </c>
      <c r="AJ163" s="26">
        <v>0</v>
      </c>
      <c r="AK163" s="26">
        <v>35.57</v>
      </c>
      <c r="AL163" s="26">
        <v>38.24</v>
      </c>
      <c r="AM163" s="26">
        <v>53.57</v>
      </c>
      <c r="AN163" s="26">
        <v>50.97</v>
      </c>
      <c r="AO163" s="26">
        <v>16.510000000000002</v>
      </c>
      <c r="AP163" s="26">
        <v>36.01</v>
      </c>
      <c r="AQ163" s="26">
        <v>16.79</v>
      </c>
      <c r="AR163" s="26">
        <v>42.94</v>
      </c>
      <c r="AS163" s="26">
        <v>52.32</v>
      </c>
      <c r="AT163" s="26">
        <v>121.9</v>
      </c>
      <c r="AU163" s="26">
        <v>81.96</v>
      </c>
      <c r="AV163" s="26">
        <v>18.22</v>
      </c>
      <c r="AW163" s="26">
        <v>47.14</v>
      </c>
      <c r="AX163" s="26">
        <v>204.06</v>
      </c>
      <c r="AY163" s="26">
        <v>0</v>
      </c>
      <c r="AZ163" s="26">
        <v>34.18</v>
      </c>
      <c r="BA163" s="26">
        <v>36.450000000000003</v>
      </c>
      <c r="BB163" s="26">
        <v>31</v>
      </c>
      <c r="BC163" s="26">
        <v>18.579999999999998</v>
      </c>
      <c r="BD163" s="26">
        <v>0</v>
      </c>
      <c r="BE163" s="26">
        <v>0</v>
      </c>
      <c r="BF163" s="26">
        <v>0</v>
      </c>
      <c r="BG163" s="26">
        <v>0</v>
      </c>
      <c r="BH163" s="26">
        <v>0</v>
      </c>
      <c r="BI163" s="26">
        <v>0</v>
      </c>
      <c r="BJ163" s="26">
        <v>0</v>
      </c>
      <c r="BK163" s="26">
        <v>0.25</v>
      </c>
      <c r="BL163" s="26">
        <v>0</v>
      </c>
      <c r="BM163" s="26">
        <v>0.14000000000000001</v>
      </c>
      <c r="BN163" s="26">
        <v>0.01</v>
      </c>
      <c r="BO163" s="26">
        <v>0.02</v>
      </c>
      <c r="BP163" s="26">
        <v>0</v>
      </c>
      <c r="BQ163" s="26">
        <v>0</v>
      </c>
      <c r="BR163" s="26">
        <v>0</v>
      </c>
      <c r="BS163" s="26">
        <v>0.86</v>
      </c>
      <c r="BT163" s="26">
        <v>0</v>
      </c>
      <c r="BU163" s="26">
        <v>0</v>
      </c>
      <c r="BV163" s="26">
        <v>2.21</v>
      </c>
      <c r="BW163" s="26">
        <v>0</v>
      </c>
      <c r="BX163" s="26">
        <v>0</v>
      </c>
      <c r="BY163" s="26">
        <v>0</v>
      </c>
      <c r="BZ163" s="26">
        <v>0</v>
      </c>
      <c r="CA163" s="26">
        <v>0</v>
      </c>
      <c r="CB163" s="26">
        <v>179.93</v>
      </c>
      <c r="CC163" s="27"/>
      <c r="CD163" s="27"/>
      <c r="CE163" s="26">
        <v>116.69</v>
      </c>
      <c r="CG163" s="26">
        <v>20.399999999999999</v>
      </c>
      <c r="CH163" s="26">
        <v>13.1</v>
      </c>
      <c r="CI163" s="26">
        <v>16.75</v>
      </c>
      <c r="CJ163" s="26">
        <v>691.86</v>
      </c>
      <c r="CK163" s="26">
        <v>391.87</v>
      </c>
      <c r="CL163" s="26">
        <v>541.86</v>
      </c>
      <c r="CM163" s="26">
        <v>38.659999999999997</v>
      </c>
      <c r="CN163" s="26">
        <v>18.8</v>
      </c>
      <c r="CO163" s="26">
        <v>28.73</v>
      </c>
      <c r="CP163" s="26">
        <v>0</v>
      </c>
      <c r="CQ163" s="26">
        <v>0.36</v>
      </c>
    </row>
    <row r="164" spans="1:95" s="15" customFormat="1" ht="20.25" customHeight="1" x14ac:dyDescent="0.25">
      <c r="A164" s="19" t="str">
        <f>"292/17"</f>
        <v>292/17</v>
      </c>
      <c r="B164" s="20" t="s">
        <v>157</v>
      </c>
      <c r="C164" s="21">
        <v>180</v>
      </c>
      <c r="D164" s="21">
        <v>17.22</v>
      </c>
      <c r="E164" s="21">
        <v>15.2</v>
      </c>
      <c r="F164" s="21">
        <v>22.71</v>
      </c>
      <c r="G164" s="21">
        <v>7.34</v>
      </c>
      <c r="H164" s="21">
        <v>15.48</v>
      </c>
      <c r="I164" s="21">
        <v>332.3122932</v>
      </c>
      <c r="J164" s="21">
        <v>4.71</v>
      </c>
      <c r="K164" s="21">
        <v>4.68</v>
      </c>
      <c r="L164" s="21">
        <v>0</v>
      </c>
      <c r="M164" s="21">
        <v>0</v>
      </c>
      <c r="N164" s="21">
        <v>4.87</v>
      </c>
      <c r="O164" s="21">
        <v>8.67</v>
      </c>
      <c r="P164" s="21">
        <v>1.93</v>
      </c>
      <c r="Q164" s="21">
        <v>0</v>
      </c>
      <c r="R164" s="21">
        <v>0</v>
      </c>
      <c r="S164" s="21">
        <v>0.38</v>
      </c>
      <c r="T164" s="21">
        <v>2.5299999999999998</v>
      </c>
      <c r="U164" s="21">
        <v>299.2</v>
      </c>
      <c r="V164" s="21">
        <v>634.73</v>
      </c>
      <c r="W164" s="21">
        <v>34.270000000000003</v>
      </c>
      <c r="X164" s="21">
        <v>42.69</v>
      </c>
      <c r="Y164" s="21">
        <v>189.98</v>
      </c>
      <c r="Z164" s="21">
        <v>2.31</v>
      </c>
      <c r="AA164" s="21">
        <v>59.64</v>
      </c>
      <c r="AB164" s="21">
        <v>3096.47</v>
      </c>
      <c r="AC164" s="21">
        <v>633.14</v>
      </c>
      <c r="AD164" s="21">
        <v>3.86</v>
      </c>
      <c r="AE164" s="21">
        <v>0.14000000000000001</v>
      </c>
      <c r="AF164" s="21">
        <v>0.18</v>
      </c>
      <c r="AG164" s="21">
        <v>6.6</v>
      </c>
      <c r="AH164" s="21">
        <v>12.27</v>
      </c>
      <c r="AI164" s="21">
        <v>7.67</v>
      </c>
      <c r="AJ164" s="15">
        <v>0</v>
      </c>
      <c r="AK164" s="15">
        <v>758.59</v>
      </c>
      <c r="AL164" s="15">
        <v>611.62</v>
      </c>
      <c r="AM164" s="15">
        <v>1220.27</v>
      </c>
      <c r="AN164" s="15">
        <v>1365.64</v>
      </c>
      <c r="AO164" s="15">
        <v>401.58</v>
      </c>
      <c r="AP164" s="15">
        <v>746.07</v>
      </c>
      <c r="AQ164" s="15">
        <v>258.57</v>
      </c>
      <c r="AR164" s="15">
        <v>653.71</v>
      </c>
      <c r="AS164" s="15">
        <v>1010.64</v>
      </c>
      <c r="AT164" s="15">
        <v>1128.02</v>
      </c>
      <c r="AU164" s="15">
        <v>1439.5</v>
      </c>
      <c r="AV164" s="15">
        <v>417.84</v>
      </c>
      <c r="AW164" s="15">
        <v>1179.19</v>
      </c>
      <c r="AX164" s="15">
        <v>2347.98</v>
      </c>
      <c r="AY164" s="15">
        <v>126.08</v>
      </c>
      <c r="AZ164" s="15">
        <v>758.02</v>
      </c>
      <c r="BA164" s="15">
        <v>742.04</v>
      </c>
      <c r="BB164" s="15">
        <v>557.72</v>
      </c>
      <c r="BC164" s="15">
        <v>197.92</v>
      </c>
      <c r="BD164" s="15">
        <v>0</v>
      </c>
      <c r="BE164" s="15">
        <v>0</v>
      </c>
      <c r="BF164" s="15">
        <v>0</v>
      </c>
      <c r="BG164" s="15">
        <v>0</v>
      </c>
      <c r="BH164" s="15">
        <v>0</v>
      </c>
      <c r="BI164" s="15">
        <v>0</v>
      </c>
      <c r="BJ164" s="15">
        <v>0</v>
      </c>
      <c r="BK164" s="15">
        <v>0.48</v>
      </c>
      <c r="BL164" s="15">
        <v>0</v>
      </c>
      <c r="BM164" s="15">
        <v>0.3</v>
      </c>
      <c r="BN164" s="15">
        <v>0.02</v>
      </c>
      <c r="BO164" s="15">
        <v>0.05</v>
      </c>
      <c r="BP164" s="15">
        <v>0</v>
      </c>
      <c r="BQ164" s="15">
        <v>0</v>
      </c>
      <c r="BR164" s="15">
        <v>0</v>
      </c>
      <c r="BS164" s="15">
        <v>1.77</v>
      </c>
      <c r="BT164" s="15">
        <v>0</v>
      </c>
      <c r="BU164" s="15">
        <v>0</v>
      </c>
      <c r="BV164" s="15">
        <v>4.22</v>
      </c>
      <c r="BW164" s="15">
        <v>0</v>
      </c>
      <c r="BX164" s="15">
        <v>0</v>
      </c>
      <c r="BY164" s="15">
        <v>0</v>
      </c>
      <c r="BZ164" s="15">
        <v>0</v>
      </c>
      <c r="CA164" s="15">
        <v>0</v>
      </c>
      <c r="CB164" s="15">
        <v>142.41</v>
      </c>
      <c r="CC164" s="22"/>
      <c r="CD164" s="22"/>
      <c r="CE164" s="15">
        <v>575.72</v>
      </c>
      <c r="CG164" s="15">
        <v>34.979999999999997</v>
      </c>
      <c r="CH164" s="15">
        <v>19.149999999999999</v>
      </c>
      <c r="CI164" s="15">
        <v>27.07</v>
      </c>
      <c r="CJ164" s="15">
        <v>3345.68</v>
      </c>
      <c r="CK164" s="15">
        <v>2068.04</v>
      </c>
      <c r="CL164" s="15">
        <v>2706.86</v>
      </c>
      <c r="CM164" s="15">
        <v>30.87</v>
      </c>
      <c r="CN164" s="15">
        <v>16.12</v>
      </c>
      <c r="CO164" s="15">
        <v>23.49</v>
      </c>
      <c r="CP164" s="15">
        <v>0</v>
      </c>
      <c r="CQ164" s="15">
        <v>0.6</v>
      </c>
    </row>
    <row r="165" spans="1:95" s="16" customFormat="1" x14ac:dyDescent="0.25">
      <c r="A165" s="28"/>
      <c r="B165" s="29" t="s">
        <v>119</v>
      </c>
      <c r="C165" s="30">
        <f>SUM(C160:C164)</f>
        <v>580</v>
      </c>
      <c r="D165" s="30">
        <f t="shared" ref="D165:BO165" si="54">SUM(D160:D164)</f>
        <v>22.38</v>
      </c>
      <c r="E165" s="30">
        <f t="shared" si="54"/>
        <v>21.06</v>
      </c>
      <c r="F165" s="30">
        <f t="shared" si="54"/>
        <v>26.61</v>
      </c>
      <c r="G165" s="30">
        <f t="shared" si="54"/>
        <v>11.71</v>
      </c>
      <c r="H165" s="30">
        <f t="shared" si="54"/>
        <v>66.150000000000006</v>
      </c>
      <c r="I165" s="30">
        <f t="shared" si="54"/>
        <v>578.95309300000008</v>
      </c>
      <c r="J165" s="30">
        <f t="shared" si="54"/>
        <v>5.3</v>
      </c>
      <c r="K165" s="30">
        <f t="shared" si="54"/>
        <v>7.02</v>
      </c>
      <c r="L165" s="30">
        <f t="shared" si="54"/>
        <v>0</v>
      </c>
      <c r="M165" s="30">
        <f t="shared" si="54"/>
        <v>0</v>
      </c>
      <c r="N165" s="30">
        <f t="shared" si="54"/>
        <v>24.12</v>
      </c>
      <c r="O165" s="30">
        <f t="shared" si="54"/>
        <v>33.94</v>
      </c>
      <c r="P165" s="30">
        <f t="shared" si="54"/>
        <v>8.07</v>
      </c>
      <c r="Q165" s="30">
        <f t="shared" si="54"/>
        <v>0</v>
      </c>
      <c r="R165" s="30">
        <f t="shared" si="54"/>
        <v>0</v>
      </c>
      <c r="S165" s="30">
        <f t="shared" si="54"/>
        <v>0.9900000000000001</v>
      </c>
      <c r="T165" s="30">
        <f t="shared" si="54"/>
        <v>5.26</v>
      </c>
      <c r="U165" s="30">
        <f t="shared" si="54"/>
        <v>568.21</v>
      </c>
      <c r="V165" s="30">
        <f t="shared" si="54"/>
        <v>1292.94</v>
      </c>
      <c r="W165" s="30">
        <f t="shared" si="54"/>
        <v>79.210000000000008</v>
      </c>
      <c r="X165" s="30">
        <f t="shared" si="54"/>
        <v>90.22999999999999</v>
      </c>
      <c r="Y165" s="30">
        <f t="shared" si="54"/>
        <v>289.07</v>
      </c>
      <c r="Z165" s="30">
        <f t="shared" si="54"/>
        <v>4.3900000000000006</v>
      </c>
      <c r="AA165" s="30">
        <f t="shared" si="54"/>
        <v>59.64</v>
      </c>
      <c r="AB165" s="30">
        <f t="shared" si="54"/>
        <v>4364.6000000000004</v>
      </c>
      <c r="AC165" s="30">
        <f t="shared" si="54"/>
        <v>883.97</v>
      </c>
      <c r="AD165" s="30">
        <f t="shared" si="54"/>
        <v>6.84</v>
      </c>
      <c r="AE165" s="30">
        <f t="shared" si="54"/>
        <v>0.26</v>
      </c>
      <c r="AF165" s="30">
        <f t="shared" si="54"/>
        <v>0.27</v>
      </c>
      <c r="AG165" s="30">
        <f t="shared" si="54"/>
        <v>7.9499999999999993</v>
      </c>
      <c r="AH165" s="30">
        <f t="shared" si="54"/>
        <v>14.71</v>
      </c>
      <c r="AI165" s="30">
        <f t="shared" si="54"/>
        <v>12.64</v>
      </c>
      <c r="AJ165" s="30">
        <f t="shared" si="54"/>
        <v>0</v>
      </c>
      <c r="AK165" s="30">
        <f t="shared" si="54"/>
        <v>922.43000000000006</v>
      </c>
      <c r="AL165" s="30">
        <f t="shared" si="54"/>
        <v>765.94</v>
      </c>
      <c r="AM165" s="30">
        <f t="shared" si="54"/>
        <v>1461.04</v>
      </c>
      <c r="AN165" s="30">
        <f t="shared" si="54"/>
        <v>1494.99</v>
      </c>
      <c r="AO165" s="30">
        <f t="shared" si="54"/>
        <v>456.7</v>
      </c>
      <c r="AP165" s="30">
        <f t="shared" si="54"/>
        <v>861.71</v>
      </c>
      <c r="AQ165" s="30">
        <f t="shared" si="54"/>
        <v>306.5</v>
      </c>
      <c r="AR165" s="30">
        <f t="shared" si="54"/>
        <v>843.24</v>
      </c>
      <c r="AS165" s="30">
        <f t="shared" si="54"/>
        <v>1167.26</v>
      </c>
      <c r="AT165" s="30">
        <f t="shared" si="54"/>
        <v>1370.77</v>
      </c>
      <c r="AU165" s="30">
        <f t="shared" si="54"/>
        <v>1665.99</v>
      </c>
      <c r="AV165" s="30">
        <f t="shared" si="54"/>
        <v>488</v>
      </c>
      <c r="AW165" s="30">
        <f t="shared" si="54"/>
        <v>1336.3600000000001</v>
      </c>
      <c r="AX165" s="30">
        <f t="shared" si="54"/>
        <v>3265.45</v>
      </c>
      <c r="AY165" s="30">
        <f t="shared" si="54"/>
        <v>126.08</v>
      </c>
      <c r="AZ165" s="30">
        <f t="shared" si="54"/>
        <v>1028.26</v>
      </c>
      <c r="BA165" s="30">
        <f t="shared" si="54"/>
        <v>893.59999999999991</v>
      </c>
      <c r="BB165" s="30">
        <f t="shared" si="54"/>
        <v>662.49</v>
      </c>
      <c r="BC165" s="30">
        <f t="shared" si="54"/>
        <v>272.42999999999995</v>
      </c>
      <c r="BD165" s="30">
        <f t="shared" si="54"/>
        <v>0</v>
      </c>
      <c r="BE165" s="30">
        <f t="shared" si="54"/>
        <v>0</v>
      </c>
      <c r="BF165" s="30">
        <f t="shared" si="54"/>
        <v>0</v>
      </c>
      <c r="BG165" s="30">
        <f t="shared" si="54"/>
        <v>0</v>
      </c>
      <c r="BH165" s="30">
        <f t="shared" si="54"/>
        <v>0</v>
      </c>
      <c r="BI165" s="30">
        <f t="shared" si="54"/>
        <v>0</v>
      </c>
      <c r="BJ165" s="30">
        <f t="shared" si="54"/>
        <v>0</v>
      </c>
      <c r="BK165" s="30">
        <f t="shared" si="54"/>
        <v>0.78</v>
      </c>
      <c r="BL165" s="30">
        <f t="shared" si="54"/>
        <v>0</v>
      </c>
      <c r="BM165" s="30">
        <f t="shared" si="54"/>
        <v>0.44</v>
      </c>
      <c r="BN165" s="30">
        <f t="shared" si="54"/>
        <v>0.03</v>
      </c>
      <c r="BO165" s="30">
        <f t="shared" si="54"/>
        <v>7.0000000000000007E-2</v>
      </c>
      <c r="BP165" s="30">
        <f t="shared" ref="BP165:CO165" si="55">SUM(BP160:BP164)</f>
        <v>0</v>
      </c>
      <c r="BQ165" s="30">
        <f t="shared" si="55"/>
        <v>0</v>
      </c>
      <c r="BR165" s="30">
        <f t="shared" si="55"/>
        <v>0</v>
      </c>
      <c r="BS165" s="30">
        <f t="shared" si="55"/>
        <v>2.67</v>
      </c>
      <c r="BT165" s="30">
        <f t="shared" si="55"/>
        <v>0</v>
      </c>
      <c r="BU165" s="30">
        <f t="shared" si="55"/>
        <v>0</v>
      </c>
      <c r="BV165" s="30">
        <f t="shared" si="55"/>
        <v>6.6</v>
      </c>
      <c r="BW165" s="30">
        <f t="shared" si="55"/>
        <v>0.02</v>
      </c>
      <c r="BX165" s="30">
        <f t="shared" si="55"/>
        <v>0</v>
      </c>
      <c r="BY165" s="30">
        <f t="shared" si="55"/>
        <v>0</v>
      </c>
      <c r="BZ165" s="30">
        <f t="shared" si="55"/>
        <v>0</v>
      </c>
      <c r="CA165" s="30">
        <f t="shared" si="55"/>
        <v>0</v>
      </c>
      <c r="CB165" s="30">
        <f t="shared" si="55"/>
        <v>532.16999999999996</v>
      </c>
      <c r="CC165" s="30">
        <f t="shared" si="55"/>
        <v>0</v>
      </c>
      <c r="CD165" s="30">
        <f t="shared" si="55"/>
        <v>0</v>
      </c>
      <c r="CE165" s="30">
        <f t="shared" si="55"/>
        <v>787.08</v>
      </c>
      <c r="CF165" s="30">
        <f t="shared" si="55"/>
        <v>0</v>
      </c>
      <c r="CG165" s="30">
        <f t="shared" si="55"/>
        <v>60.33</v>
      </c>
      <c r="CH165" s="30">
        <f t="shared" si="55"/>
        <v>37.200000000000003</v>
      </c>
      <c r="CI165" s="30">
        <f t="shared" si="55"/>
        <v>48.769999999999996</v>
      </c>
      <c r="CJ165" s="30">
        <f t="shared" si="55"/>
        <v>5062.04</v>
      </c>
      <c r="CK165" s="30">
        <f t="shared" si="55"/>
        <v>2852.49</v>
      </c>
      <c r="CL165" s="30">
        <f t="shared" si="55"/>
        <v>3957.26</v>
      </c>
      <c r="CM165" s="30">
        <f t="shared" si="55"/>
        <v>116.41</v>
      </c>
      <c r="CN165" s="30">
        <f t="shared" si="55"/>
        <v>64.47</v>
      </c>
      <c r="CO165" s="30">
        <f t="shared" si="55"/>
        <v>90.44</v>
      </c>
      <c r="CP165" s="16">
        <v>9</v>
      </c>
      <c r="CQ165" s="16">
        <v>0.96</v>
      </c>
    </row>
    <row r="166" spans="1:95" x14ac:dyDescent="0.25">
      <c r="B166" s="18" t="s">
        <v>120</v>
      </c>
    </row>
    <row r="167" spans="1:95" s="26" customFormat="1" x14ac:dyDescent="0.25">
      <c r="A167" s="23" t="str">
        <f>"-"</f>
        <v>-</v>
      </c>
      <c r="B167" s="24" t="s">
        <v>113</v>
      </c>
      <c r="C167" s="25">
        <v>20</v>
      </c>
      <c r="D167" s="25">
        <v>1.32</v>
      </c>
      <c r="E167" s="25">
        <v>0</v>
      </c>
      <c r="F167" s="25">
        <v>0.13</v>
      </c>
      <c r="G167" s="25">
        <v>0.13</v>
      </c>
      <c r="H167" s="25">
        <v>9.3800000000000008</v>
      </c>
      <c r="I167" s="25">
        <v>44.780199999999994</v>
      </c>
      <c r="J167" s="25">
        <v>0</v>
      </c>
      <c r="K167" s="25">
        <v>0</v>
      </c>
      <c r="L167" s="25">
        <v>0</v>
      </c>
      <c r="M167" s="25">
        <v>0</v>
      </c>
      <c r="N167" s="25">
        <v>0.22</v>
      </c>
      <c r="O167" s="25">
        <v>9.1199999999999992</v>
      </c>
      <c r="P167" s="25">
        <v>0.04</v>
      </c>
      <c r="Q167" s="25">
        <v>0</v>
      </c>
      <c r="R167" s="25">
        <v>0</v>
      </c>
      <c r="S167" s="25">
        <v>0</v>
      </c>
      <c r="T167" s="25">
        <v>0.36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5">
        <v>0</v>
      </c>
      <c r="AC167" s="25">
        <v>0</v>
      </c>
      <c r="AD167" s="25">
        <v>0</v>
      </c>
      <c r="AE167" s="25">
        <v>0</v>
      </c>
      <c r="AF167" s="25">
        <v>0</v>
      </c>
      <c r="AG167" s="25">
        <v>0</v>
      </c>
      <c r="AH167" s="25">
        <v>0</v>
      </c>
      <c r="AI167" s="25">
        <v>0</v>
      </c>
      <c r="AJ167" s="26">
        <v>0</v>
      </c>
      <c r="AK167" s="26">
        <v>63.86</v>
      </c>
      <c r="AL167" s="26">
        <v>66.47</v>
      </c>
      <c r="AM167" s="26">
        <v>101.79</v>
      </c>
      <c r="AN167" s="26">
        <v>33.76</v>
      </c>
      <c r="AO167" s="26">
        <v>20.010000000000002</v>
      </c>
      <c r="AP167" s="26">
        <v>40.020000000000003</v>
      </c>
      <c r="AQ167" s="26">
        <v>15.14</v>
      </c>
      <c r="AR167" s="26">
        <v>72.38</v>
      </c>
      <c r="AS167" s="26">
        <v>44.89</v>
      </c>
      <c r="AT167" s="26">
        <v>62.64</v>
      </c>
      <c r="AU167" s="26">
        <v>51.68</v>
      </c>
      <c r="AV167" s="26">
        <v>27.14</v>
      </c>
      <c r="AW167" s="26">
        <v>48.02</v>
      </c>
      <c r="AX167" s="26">
        <v>401.59</v>
      </c>
      <c r="AY167" s="26">
        <v>0</v>
      </c>
      <c r="AZ167" s="26">
        <v>130.85</v>
      </c>
      <c r="BA167" s="26">
        <v>56.9</v>
      </c>
      <c r="BB167" s="26">
        <v>37.76</v>
      </c>
      <c r="BC167" s="26">
        <v>29.93</v>
      </c>
      <c r="BD167" s="26">
        <v>0</v>
      </c>
      <c r="BE167" s="26">
        <v>0</v>
      </c>
      <c r="BF167" s="26">
        <v>0</v>
      </c>
      <c r="BG167" s="26">
        <v>0</v>
      </c>
      <c r="BH167" s="26">
        <v>0</v>
      </c>
      <c r="BI167" s="26">
        <v>0</v>
      </c>
      <c r="BJ167" s="26">
        <v>0</v>
      </c>
      <c r="BK167" s="26">
        <v>0.02</v>
      </c>
      <c r="BL167" s="26">
        <v>0</v>
      </c>
      <c r="BM167" s="26">
        <v>0</v>
      </c>
      <c r="BN167" s="26">
        <v>0</v>
      </c>
      <c r="BO167" s="26">
        <v>0</v>
      </c>
      <c r="BP167" s="26">
        <v>0</v>
      </c>
      <c r="BQ167" s="26">
        <v>0</v>
      </c>
      <c r="BR167" s="26">
        <v>0</v>
      </c>
      <c r="BS167" s="26">
        <v>0.01</v>
      </c>
      <c r="BT167" s="26">
        <v>0</v>
      </c>
      <c r="BU167" s="26">
        <v>0</v>
      </c>
      <c r="BV167" s="26">
        <v>0.06</v>
      </c>
      <c r="BW167" s="26">
        <v>0</v>
      </c>
      <c r="BX167" s="26">
        <v>0</v>
      </c>
      <c r="BY167" s="26">
        <v>0</v>
      </c>
      <c r="BZ167" s="26">
        <v>0</v>
      </c>
      <c r="CA167" s="26">
        <v>0</v>
      </c>
      <c r="CB167" s="26">
        <v>7.82</v>
      </c>
      <c r="CC167" s="27"/>
      <c r="CD167" s="27"/>
      <c r="CE167" s="26">
        <v>0</v>
      </c>
      <c r="CG167" s="26">
        <v>0</v>
      </c>
      <c r="CH167" s="26">
        <v>0</v>
      </c>
      <c r="CI167" s="26">
        <v>0</v>
      </c>
      <c r="CJ167" s="26">
        <v>665</v>
      </c>
      <c r="CK167" s="26">
        <v>256.2</v>
      </c>
      <c r="CL167" s="26">
        <v>460.6</v>
      </c>
      <c r="CM167" s="26">
        <v>5.32</v>
      </c>
      <c r="CN167" s="26">
        <v>5.32</v>
      </c>
      <c r="CO167" s="26">
        <v>5.32</v>
      </c>
      <c r="CP167" s="26">
        <v>0</v>
      </c>
      <c r="CQ167" s="26">
        <v>0</v>
      </c>
    </row>
    <row r="168" spans="1:95" s="26" customFormat="1" x14ac:dyDescent="0.25">
      <c r="A168" s="23" t="str">
        <f>"-"</f>
        <v>-</v>
      </c>
      <c r="B168" s="24" t="s">
        <v>114</v>
      </c>
      <c r="C168" s="25">
        <v>20</v>
      </c>
      <c r="D168" s="25">
        <v>1.32</v>
      </c>
      <c r="E168" s="25">
        <v>0</v>
      </c>
      <c r="F168" s="25">
        <v>0.24</v>
      </c>
      <c r="G168" s="25">
        <v>0.24</v>
      </c>
      <c r="H168" s="25">
        <v>8.34</v>
      </c>
      <c r="I168" s="25">
        <v>38.676000000000002</v>
      </c>
      <c r="J168" s="25">
        <v>0.04</v>
      </c>
      <c r="K168" s="25">
        <v>0</v>
      </c>
      <c r="L168" s="25">
        <v>0</v>
      </c>
      <c r="M168" s="25">
        <v>0</v>
      </c>
      <c r="N168" s="25">
        <v>0.24</v>
      </c>
      <c r="O168" s="25">
        <v>6.44</v>
      </c>
      <c r="P168" s="25">
        <v>1.66</v>
      </c>
      <c r="Q168" s="25">
        <v>0</v>
      </c>
      <c r="R168" s="25">
        <v>0</v>
      </c>
      <c r="S168" s="25">
        <v>0.2</v>
      </c>
      <c r="T168" s="25">
        <v>0.5</v>
      </c>
      <c r="U168" s="25">
        <v>122</v>
      </c>
      <c r="V168" s="25">
        <v>49</v>
      </c>
      <c r="W168" s="25">
        <v>7</v>
      </c>
      <c r="X168" s="25">
        <v>9.4</v>
      </c>
      <c r="Y168" s="25">
        <v>31.6</v>
      </c>
      <c r="Z168" s="25">
        <v>0.78</v>
      </c>
      <c r="AA168" s="25">
        <v>0</v>
      </c>
      <c r="AB168" s="25">
        <v>1</v>
      </c>
      <c r="AC168" s="25">
        <v>0.2</v>
      </c>
      <c r="AD168" s="25">
        <v>0.28000000000000003</v>
      </c>
      <c r="AE168" s="25">
        <v>0.04</v>
      </c>
      <c r="AF168" s="25">
        <v>0.02</v>
      </c>
      <c r="AG168" s="25">
        <v>0.14000000000000001</v>
      </c>
      <c r="AH168" s="25">
        <v>0.4</v>
      </c>
      <c r="AI168" s="25">
        <v>0</v>
      </c>
      <c r="AJ168" s="26">
        <v>0</v>
      </c>
      <c r="AK168" s="26">
        <v>64.400000000000006</v>
      </c>
      <c r="AL168" s="26">
        <v>49.6</v>
      </c>
      <c r="AM168" s="26">
        <v>85.4</v>
      </c>
      <c r="AN168" s="26">
        <v>44.6</v>
      </c>
      <c r="AO168" s="26">
        <v>18.600000000000001</v>
      </c>
      <c r="AP168" s="26">
        <v>39.6</v>
      </c>
      <c r="AQ168" s="26">
        <v>16</v>
      </c>
      <c r="AR168" s="26">
        <v>74.2</v>
      </c>
      <c r="AS168" s="26">
        <v>59.4</v>
      </c>
      <c r="AT168" s="26">
        <v>58.2</v>
      </c>
      <c r="AU168" s="26">
        <v>92.8</v>
      </c>
      <c r="AV168" s="26">
        <v>24.8</v>
      </c>
      <c r="AW168" s="26">
        <v>62</v>
      </c>
      <c r="AX168" s="26">
        <v>311.8</v>
      </c>
      <c r="AY168" s="26">
        <v>0</v>
      </c>
      <c r="AZ168" s="26">
        <v>105.2</v>
      </c>
      <c r="BA168" s="26">
        <v>58.2</v>
      </c>
      <c r="BB168" s="26">
        <v>36</v>
      </c>
      <c r="BC168" s="26">
        <v>26</v>
      </c>
      <c r="BD168" s="26">
        <v>0</v>
      </c>
      <c r="BE168" s="26">
        <v>0</v>
      </c>
      <c r="BF168" s="26">
        <v>0</v>
      </c>
      <c r="BG168" s="26">
        <v>0</v>
      </c>
      <c r="BH168" s="26">
        <v>0</v>
      </c>
      <c r="BI168" s="26">
        <v>0</v>
      </c>
      <c r="BJ168" s="26">
        <v>0</v>
      </c>
      <c r="BK168" s="26">
        <v>0.03</v>
      </c>
      <c r="BL168" s="26">
        <v>0</v>
      </c>
      <c r="BM168" s="26">
        <v>0</v>
      </c>
      <c r="BN168" s="26">
        <v>0</v>
      </c>
      <c r="BO168" s="26">
        <v>0</v>
      </c>
      <c r="BP168" s="26">
        <v>0</v>
      </c>
      <c r="BQ168" s="26">
        <v>0</v>
      </c>
      <c r="BR168" s="26">
        <v>0</v>
      </c>
      <c r="BS168" s="26">
        <v>0.02</v>
      </c>
      <c r="BT168" s="26">
        <v>0</v>
      </c>
      <c r="BU168" s="26">
        <v>0</v>
      </c>
      <c r="BV168" s="26">
        <v>0.1</v>
      </c>
      <c r="BW168" s="26">
        <v>0.02</v>
      </c>
      <c r="BX168" s="26">
        <v>0</v>
      </c>
      <c r="BY168" s="26">
        <v>0</v>
      </c>
      <c r="BZ168" s="26">
        <v>0</v>
      </c>
      <c r="CA168" s="26">
        <v>0</v>
      </c>
      <c r="CB168" s="26">
        <v>9.4</v>
      </c>
      <c r="CC168" s="27"/>
      <c r="CD168" s="27"/>
      <c r="CE168" s="26">
        <v>0.17</v>
      </c>
      <c r="CG168" s="26">
        <v>1.5</v>
      </c>
      <c r="CH168" s="26">
        <v>1.5</v>
      </c>
      <c r="CI168" s="26">
        <v>1.5</v>
      </c>
      <c r="CJ168" s="26">
        <v>285</v>
      </c>
      <c r="CK168" s="26">
        <v>109.8</v>
      </c>
      <c r="CL168" s="26">
        <v>197.4</v>
      </c>
      <c r="CM168" s="26">
        <v>2.85</v>
      </c>
      <c r="CN168" s="26">
        <v>2.37</v>
      </c>
      <c r="CO168" s="26">
        <v>2.61</v>
      </c>
      <c r="CP168" s="26">
        <v>0</v>
      </c>
      <c r="CQ168" s="26">
        <v>0</v>
      </c>
    </row>
    <row r="169" spans="1:95" s="26" customFormat="1" x14ac:dyDescent="0.25">
      <c r="A169" s="23" t="str">
        <f>"27/10"</f>
        <v>27/10</v>
      </c>
      <c r="B169" s="24" t="s">
        <v>121</v>
      </c>
      <c r="C169" s="25">
        <v>180</v>
      </c>
      <c r="D169" s="25">
        <v>0.18</v>
      </c>
      <c r="E169" s="25">
        <v>0</v>
      </c>
      <c r="F169" s="25">
        <v>0.04</v>
      </c>
      <c r="G169" s="25">
        <v>0.04</v>
      </c>
      <c r="H169" s="25">
        <v>8.93</v>
      </c>
      <c r="I169" s="25">
        <v>34.881569999999996</v>
      </c>
      <c r="J169" s="25">
        <v>0</v>
      </c>
      <c r="K169" s="25">
        <v>0</v>
      </c>
      <c r="L169" s="25">
        <v>0</v>
      </c>
      <c r="M169" s="25">
        <v>0</v>
      </c>
      <c r="N169" s="25">
        <v>8.84</v>
      </c>
      <c r="O169" s="25">
        <v>0</v>
      </c>
      <c r="P169" s="25">
        <v>0.09</v>
      </c>
      <c r="Q169" s="25">
        <v>0</v>
      </c>
      <c r="R169" s="25">
        <v>0</v>
      </c>
      <c r="S169" s="25">
        <v>0</v>
      </c>
      <c r="T169" s="25">
        <v>0.06</v>
      </c>
      <c r="U169" s="25">
        <v>0.09</v>
      </c>
      <c r="V169" s="25">
        <v>0.27</v>
      </c>
      <c r="W169" s="25">
        <v>0.26</v>
      </c>
      <c r="X169" s="25">
        <v>0</v>
      </c>
      <c r="Y169" s="25">
        <v>0</v>
      </c>
      <c r="Z169" s="25">
        <v>0.03</v>
      </c>
      <c r="AA169" s="25">
        <v>0</v>
      </c>
      <c r="AB169" s="25">
        <v>0</v>
      </c>
      <c r="AC169" s="25">
        <v>0</v>
      </c>
      <c r="AD169" s="25">
        <v>0</v>
      </c>
      <c r="AE169" s="25">
        <v>0</v>
      </c>
      <c r="AF169" s="25">
        <v>0</v>
      </c>
      <c r="AG169" s="25">
        <v>0</v>
      </c>
      <c r="AH169" s="25">
        <v>0</v>
      </c>
      <c r="AI169" s="25">
        <v>0</v>
      </c>
      <c r="AJ169" s="26">
        <v>0</v>
      </c>
      <c r="AK169" s="26">
        <v>0</v>
      </c>
      <c r="AL169" s="26">
        <v>0</v>
      </c>
      <c r="AM169" s="26">
        <v>0</v>
      </c>
      <c r="AN169" s="26">
        <v>0</v>
      </c>
      <c r="AO169" s="26">
        <v>0</v>
      </c>
      <c r="AP169" s="26">
        <v>0</v>
      </c>
      <c r="AQ169" s="26">
        <v>0</v>
      </c>
      <c r="AR169" s="26">
        <v>0</v>
      </c>
      <c r="AS169" s="26">
        <v>0</v>
      </c>
      <c r="AT169" s="26">
        <v>0</v>
      </c>
      <c r="AU169" s="26">
        <v>0</v>
      </c>
      <c r="AV169" s="26">
        <v>0</v>
      </c>
      <c r="AW169" s="26">
        <v>0</v>
      </c>
      <c r="AX169" s="26">
        <v>0</v>
      </c>
      <c r="AY169" s="26">
        <v>0</v>
      </c>
      <c r="AZ169" s="26">
        <v>0</v>
      </c>
      <c r="BA169" s="26">
        <v>0</v>
      </c>
      <c r="BB169" s="26">
        <v>0</v>
      </c>
      <c r="BC169" s="26">
        <v>0</v>
      </c>
      <c r="BD169" s="26">
        <v>0</v>
      </c>
      <c r="BE169" s="26">
        <v>0</v>
      </c>
      <c r="BF169" s="26">
        <v>0</v>
      </c>
      <c r="BG169" s="26">
        <v>0</v>
      </c>
      <c r="BH169" s="26">
        <v>0</v>
      </c>
      <c r="BI169" s="26">
        <v>0</v>
      </c>
      <c r="BJ169" s="26">
        <v>0</v>
      </c>
      <c r="BK169" s="26">
        <v>0</v>
      </c>
      <c r="BL169" s="26">
        <v>0</v>
      </c>
      <c r="BM169" s="26">
        <v>0</v>
      </c>
      <c r="BN169" s="26">
        <v>0</v>
      </c>
      <c r="BO169" s="26">
        <v>0</v>
      </c>
      <c r="BP169" s="26">
        <v>0</v>
      </c>
      <c r="BQ169" s="26">
        <v>0</v>
      </c>
      <c r="BR169" s="26">
        <v>0</v>
      </c>
      <c r="BS169" s="26">
        <v>0</v>
      </c>
      <c r="BT169" s="26">
        <v>0</v>
      </c>
      <c r="BU169" s="26">
        <v>0</v>
      </c>
      <c r="BV169" s="26">
        <v>0</v>
      </c>
      <c r="BW169" s="26">
        <v>0</v>
      </c>
      <c r="BX169" s="26">
        <v>0</v>
      </c>
      <c r="BY169" s="26">
        <v>0</v>
      </c>
      <c r="BZ169" s="26">
        <v>0</v>
      </c>
      <c r="CA169" s="26">
        <v>0</v>
      </c>
      <c r="CB169" s="26">
        <v>180.09</v>
      </c>
      <c r="CC169" s="27"/>
      <c r="CD169" s="27"/>
      <c r="CE169" s="26">
        <v>0</v>
      </c>
      <c r="CG169" s="26">
        <v>3.14</v>
      </c>
      <c r="CH169" s="26">
        <v>3.14</v>
      </c>
      <c r="CI169" s="26">
        <v>3.14</v>
      </c>
      <c r="CJ169" s="26">
        <v>363.75</v>
      </c>
      <c r="CK169" s="26">
        <v>138</v>
      </c>
      <c r="CL169" s="26">
        <v>250.88</v>
      </c>
      <c r="CM169" s="26">
        <v>33.32</v>
      </c>
      <c r="CN169" s="26">
        <v>19.82</v>
      </c>
      <c r="CO169" s="26">
        <v>26.57</v>
      </c>
      <c r="CP169" s="26">
        <v>9</v>
      </c>
      <c r="CQ169" s="26">
        <v>0</v>
      </c>
    </row>
    <row r="170" spans="1:95" s="26" customFormat="1" ht="31.5" x14ac:dyDescent="0.25">
      <c r="A170" s="23" t="str">
        <f>"24/2"</f>
        <v>24/2</v>
      </c>
      <c r="B170" s="24" t="s">
        <v>179</v>
      </c>
      <c r="C170" s="25">
        <v>180</v>
      </c>
      <c r="D170" s="25">
        <v>4.76</v>
      </c>
      <c r="E170" s="25">
        <v>3.6</v>
      </c>
      <c r="F170" s="25">
        <v>4.5</v>
      </c>
      <c r="G170" s="25">
        <v>0.14000000000000001</v>
      </c>
      <c r="H170" s="25">
        <v>14.54</v>
      </c>
      <c r="I170" s="25">
        <v>116.61259176000002</v>
      </c>
      <c r="J170" s="25">
        <v>3.01</v>
      </c>
      <c r="K170" s="25">
        <v>0.04</v>
      </c>
      <c r="L170" s="25">
        <v>0</v>
      </c>
      <c r="M170" s="25">
        <v>0</v>
      </c>
      <c r="N170" s="25">
        <v>7.22</v>
      </c>
      <c r="O170" s="25">
        <v>6.95</v>
      </c>
      <c r="P170" s="25">
        <v>0.38</v>
      </c>
      <c r="Q170" s="25">
        <v>0</v>
      </c>
      <c r="R170" s="25">
        <v>0</v>
      </c>
      <c r="S170" s="25">
        <v>0.13</v>
      </c>
      <c r="T170" s="25">
        <v>1.32</v>
      </c>
      <c r="U170" s="25">
        <v>200.93</v>
      </c>
      <c r="V170" s="25">
        <v>195.87</v>
      </c>
      <c r="W170" s="25">
        <v>150.38999999999999</v>
      </c>
      <c r="X170" s="25">
        <v>18.47</v>
      </c>
      <c r="Y170" s="25">
        <v>114.95</v>
      </c>
      <c r="Z170" s="25">
        <v>0.31</v>
      </c>
      <c r="AA170" s="25">
        <v>32.4</v>
      </c>
      <c r="AB170" s="25">
        <v>16.2</v>
      </c>
      <c r="AC170" s="25">
        <v>35.82</v>
      </c>
      <c r="AD170" s="25">
        <v>0.18</v>
      </c>
      <c r="AE170" s="25">
        <v>0.06</v>
      </c>
      <c r="AF170" s="25">
        <v>0.18</v>
      </c>
      <c r="AG170" s="25">
        <v>0.22</v>
      </c>
      <c r="AH170" s="25">
        <v>1.32</v>
      </c>
      <c r="AI170" s="25">
        <v>0.66</v>
      </c>
      <c r="AJ170" s="26">
        <v>0</v>
      </c>
      <c r="AK170" s="26">
        <v>51.12</v>
      </c>
      <c r="AL170" s="26">
        <v>46.76</v>
      </c>
      <c r="AM170" s="26">
        <v>87.6</v>
      </c>
      <c r="AN170" s="26">
        <v>27.57</v>
      </c>
      <c r="AO170" s="26">
        <v>16.71</v>
      </c>
      <c r="AP170" s="26">
        <v>34.06</v>
      </c>
      <c r="AQ170" s="26">
        <v>11.45</v>
      </c>
      <c r="AR170" s="26">
        <v>54.3</v>
      </c>
      <c r="AS170" s="26">
        <v>35.99</v>
      </c>
      <c r="AT170" s="26">
        <v>43.22</v>
      </c>
      <c r="AU170" s="26">
        <v>37.409999999999997</v>
      </c>
      <c r="AV170" s="26">
        <v>22</v>
      </c>
      <c r="AW170" s="26">
        <v>37.89</v>
      </c>
      <c r="AX170" s="26">
        <v>332.09</v>
      </c>
      <c r="AY170" s="26">
        <v>0</v>
      </c>
      <c r="AZ170" s="26">
        <v>104.68</v>
      </c>
      <c r="BA170" s="26">
        <v>54.51</v>
      </c>
      <c r="BB170" s="26">
        <v>27.52</v>
      </c>
      <c r="BC170" s="26">
        <v>21.56</v>
      </c>
      <c r="BD170" s="26">
        <v>0.05</v>
      </c>
      <c r="BE170" s="26">
        <v>0.02</v>
      </c>
      <c r="BF170" s="26">
        <v>0.01</v>
      </c>
      <c r="BG170" s="26">
        <v>0.03</v>
      </c>
      <c r="BH170" s="26">
        <v>0.03</v>
      </c>
      <c r="BI170" s="26">
        <v>0.14000000000000001</v>
      </c>
      <c r="BJ170" s="26">
        <v>0</v>
      </c>
      <c r="BK170" s="26">
        <v>0.41</v>
      </c>
      <c r="BL170" s="26">
        <v>0</v>
      </c>
      <c r="BM170" s="26">
        <v>0.12</v>
      </c>
      <c r="BN170" s="26">
        <v>0</v>
      </c>
      <c r="BO170" s="26">
        <v>0</v>
      </c>
      <c r="BP170" s="26">
        <v>0</v>
      </c>
      <c r="BQ170" s="26">
        <v>0.03</v>
      </c>
      <c r="BR170" s="26">
        <v>0.04</v>
      </c>
      <c r="BS170" s="26">
        <v>0.32</v>
      </c>
      <c r="BT170" s="26">
        <v>0</v>
      </c>
      <c r="BU170" s="26">
        <v>0</v>
      </c>
      <c r="BV170" s="26">
        <v>0.06</v>
      </c>
      <c r="BW170" s="26">
        <v>0</v>
      </c>
      <c r="BX170" s="26">
        <v>0</v>
      </c>
      <c r="BY170" s="26">
        <v>0</v>
      </c>
      <c r="BZ170" s="26">
        <v>0</v>
      </c>
      <c r="CA170" s="26">
        <v>0</v>
      </c>
      <c r="CB170" s="26">
        <v>150</v>
      </c>
      <c r="CC170" s="27"/>
      <c r="CD170" s="27"/>
      <c r="CE170" s="26">
        <v>35.1</v>
      </c>
      <c r="CG170" s="26">
        <v>26.71</v>
      </c>
      <c r="CH170" s="26">
        <v>10.64</v>
      </c>
      <c r="CI170" s="26">
        <v>18.68</v>
      </c>
      <c r="CJ170" s="26">
        <v>886.94</v>
      </c>
      <c r="CK170" s="26">
        <v>375.42</v>
      </c>
      <c r="CL170" s="26">
        <v>631.17999999999995</v>
      </c>
      <c r="CM170" s="26">
        <v>26.47</v>
      </c>
      <c r="CN170" s="26">
        <v>9.57</v>
      </c>
      <c r="CO170" s="26">
        <v>18.02</v>
      </c>
      <c r="CP170" s="26">
        <v>1.08</v>
      </c>
      <c r="CQ170" s="26">
        <v>0.36</v>
      </c>
    </row>
    <row r="171" spans="1:95" s="15" customFormat="1" x14ac:dyDescent="0.25">
      <c r="A171" s="19" t="str">
        <f>"-"</f>
        <v>-</v>
      </c>
      <c r="B171" s="20" t="s">
        <v>123</v>
      </c>
      <c r="C171" s="21">
        <v>100</v>
      </c>
      <c r="D171" s="21">
        <v>0.4</v>
      </c>
      <c r="E171" s="21">
        <v>0</v>
      </c>
      <c r="F171" s="21">
        <v>0.4</v>
      </c>
      <c r="G171" s="21">
        <v>0.4</v>
      </c>
      <c r="H171" s="21">
        <v>11.6</v>
      </c>
      <c r="I171" s="21">
        <v>48.68</v>
      </c>
      <c r="J171" s="21">
        <v>0.1</v>
      </c>
      <c r="K171" s="21">
        <v>0</v>
      </c>
      <c r="L171" s="21">
        <v>0</v>
      </c>
      <c r="M171" s="21">
        <v>0</v>
      </c>
      <c r="N171" s="21">
        <v>9</v>
      </c>
      <c r="O171" s="21">
        <v>0.8</v>
      </c>
      <c r="P171" s="21">
        <v>1.8</v>
      </c>
      <c r="Q171" s="21">
        <v>0</v>
      </c>
      <c r="R171" s="21">
        <v>0</v>
      </c>
      <c r="S171" s="21">
        <v>0.8</v>
      </c>
      <c r="T171" s="21">
        <v>0.5</v>
      </c>
      <c r="U171" s="21">
        <v>26</v>
      </c>
      <c r="V171" s="21">
        <v>278</v>
      </c>
      <c r="W171" s="21">
        <v>16</v>
      </c>
      <c r="X171" s="21">
        <v>9</v>
      </c>
      <c r="Y171" s="21">
        <v>11</v>
      </c>
      <c r="Z171" s="21">
        <v>2.2000000000000002</v>
      </c>
      <c r="AA171" s="21">
        <v>0</v>
      </c>
      <c r="AB171" s="21">
        <v>30</v>
      </c>
      <c r="AC171" s="21">
        <v>5</v>
      </c>
      <c r="AD171" s="21">
        <v>0.2</v>
      </c>
      <c r="AE171" s="21">
        <v>0.03</v>
      </c>
      <c r="AF171" s="21">
        <v>0.02</v>
      </c>
      <c r="AG171" s="21">
        <v>0.3</v>
      </c>
      <c r="AH171" s="21">
        <v>0.4</v>
      </c>
      <c r="AI171" s="21">
        <v>10</v>
      </c>
      <c r="AJ171" s="15">
        <v>0</v>
      </c>
      <c r="AK171" s="15">
        <v>12</v>
      </c>
      <c r="AL171" s="15">
        <v>13</v>
      </c>
      <c r="AM171" s="15">
        <v>19</v>
      </c>
      <c r="AN171" s="15">
        <v>18</v>
      </c>
      <c r="AO171" s="15">
        <v>3</v>
      </c>
      <c r="AP171" s="15">
        <v>11</v>
      </c>
      <c r="AQ171" s="15">
        <v>3</v>
      </c>
      <c r="AR171" s="15">
        <v>9</v>
      </c>
      <c r="AS171" s="15">
        <v>17</v>
      </c>
      <c r="AT171" s="15">
        <v>10</v>
      </c>
      <c r="AU171" s="15">
        <v>78</v>
      </c>
      <c r="AV171" s="15">
        <v>7</v>
      </c>
      <c r="AW171" s="15">
        <v>14</v>
      </c>
      <c r="AX171" s="15">
        <v>42</v>
      </c>
      <c r="AY171" s="15">
        <v>0</v>
      </c>
      <c r="AZ171" s="15">
        <v>13</v>
      </c>
      <c r="BA171" s="15">
        <v>16</v>
      </c>
      <c r="BB171" s="15">
        <v>6</v>
      </c>
      <c r="BC171" s="15">
        <v>5</v>
      </c>
      <c r="BD171" s="15">
        <v>0</v>
      </c>
      <c r="BE171" s="15">
        <v>0</v>
      </c>
      <c r="BF171" s="15">
        <v>0</v>
      </c>
      <c r="BG171" s="15">
        <v>0</v>
      </c>
      <c r="BH171" s="15">
        <v>0</v>
      </c>
      <c r="BI171" s="15">
        <v>0</v>
      </c>
      <c r="BJ171" s="15">
        <v>0</v>
      </c>
      <c r="BK171" s="15">
        <v>0</v>
      </c>
      <c r="BL171" s="15">
        <v>0</v>
      </c>
      <c r="BM171" s="15">
        <v>0</v>
      </c>
      <c r="BN171" s="15">
        <v>0</v>
      </c>
      <c r="BO171" s="15">
        <v>0</v>
      </c>
      <c r="BP171" s="15">
        <v>0</v>
      </c>
      <c r="BQ171" s="15">
        <v>0</v>
      </c>
      <c r="BR171" s="15">
        <v>0</v>
      </c>
      <c r="BS171" s="15">
        <v>0</v>
      </c>
      <c r="BT171" s="15">
        <v>0</v>
      </c>
      <c r="BU171" s="15">
        <v>0</v>
      </c>
      <c r="BV171" s="15">
        <v>0</v>
      </c>
      <c r="BW171" s="15">
        <v>0</v>
      </c>
      <c r="BX171" s="15">
        <v>0</v>
      </c>
      <c r="BY171" s="15">
        <v>0</v>
      </c>
      <c r="BZ171" s="15">
        <v>0</v>
      </c>
      <c r="CA171" s="15">
        <v>0</v>
      </c>
      <c r="CB171" s="15">
        <v>86.3</v>
      </c>
      <c r="CC171" s="22"/>
      <c r="CD171" s="22"/>
      <c r="CE171" s="15">
        <v>5</v>
      </c>
      <c r="CG171" s="15">
        <v>2</v>
      </c>
      <c r="CH171" s="15">
        <v>2</v>
      </c>
      <c r="CI171" s="15">
        <v>2</v>
      </c>
      <c r="CJ171" s="15">
        <v>150</v>
      </c>
      <c r="CK171" s="15">
        <v>150</v>
      </c>
      <c r="CL171" s="15">
        <v>150</v>
      </c>
      <c r="CM171" s="15">
        <v>46.8</v>
      </c>
      <c r="CN171" s="15">
        <v>46.8</v>
      </c>
      <c r="CO171" s="15">
        <v>46.8</v>
      </c>
      <c r="CP171" s="15">
        <v>0</v>
      </c>
      <c r="CQ171" s="15">
        <v>0</v>
      </c>
    </row>
    <row r="172" spans="1:95" s="16" customFormat="1" x14ac:dyDescent="0.25">
      <c r="A172" s="28"/>
      <c r="B172" s="29" t="s">
        <v>124</v>
      </c>
      <c r="C172" s="30">
        <f>SUM(C167:C171)</f>
        <v>500</v>
      </c>
      <c r="D172" s="30">
        <f t="shared" ref="D172:BO172" si="56">SUM(D167:D171)</f>
        <v>7.98</v>
      </c>
      <c r="E172" s="30">
        <f t="shared" si="56"/>
        <v>3.6</v>
      </c>
      <c r="F172" s="30">
        <f t="shared" si="56"/>
        <v>5.3100000000000005</v>
      </c>
      <c r="G172" s="30">
        <f t="shared" si="56"/>
        <v>0.95000000000000007</v>
      </c>
      <c r="H172" s="30">
        <f t="shared" si="56"/>
        <v>52.79</v>
      </c>
      <c r="I172" s="30">
        <f t="shared" si="56"/>
        <v>283.63036176000003</v>
      </c>
      <c r="J172" s="30">
        <f t="shared" si="56"/>
        <v>3.15</v>
      </c>
      <c r="K172" s="30">
        <f t="shared" si="56"/>
        <v>0.04</v>
      </c>
      <c r="L172" s="30">
        <f t="shared" si="56"/>
        <v>0</v>
      </c>
      <c r="M172" s="30">
        <f t="shared" si="56"/>
        <v>0</v>
      </c>
      <c r="N172" s="30">
        <f t="shared" si="56"/>
        <v>25.52</v>
      </c>
      <c r="O172" s="30">
        <f t="shared" si="56"/>
        <v>23.31</v>
      </c>
      <c r="P172" s="30">
        <f t="shared" si="56"/>
        <v>3.9699999999999998</v>
      </c>
      <c r="Q172" s="30">
        <f t="shared" si="56"/>
        <v>0</v>
      </c>
      <c r="R172" s="30">
        <f t="shared" si="56"/>
        <v>0</v>
      </c>
      <c r="S172" s="30">
        <f t="shared" si="56"/>
        <v>1.1300000000000001</v>
      </c>
      <c r="T172" s="30">
        <f t="shared" si="56"/>
        <v>2.74</v>
      </c>
      <c r="U172" s="30">
        <f t="shared" si="56"/>
        <v>349.02</v>
      </c>
      <c r="V172" s="30">
        <f t="shared" si="56"/>
        <v>523.14</v>
      </c>
      <c r="W172" s="30">
        <f t="shared" si="56"/>
        <v>173.64999999999998</v>
      </c>
      <c r="X172" s="30">
        <f t="shared" si="56"/>
        <v>36.869999999999997</v>
      </c>
      <c r="Y172" s="30">
        <f t="shared" si="56"/>
        <v>157.55000000000001</v>
      </c>
      <c r="Z172" s="30">
        <f t="shared" si="56"/>
        <v>3.3200000000000003</v>
      </c>
      <c r="AA172" s="30">
        <f t="shared" si="56"/>
        <v>32.4</v>
      </c>
      <c r="AB172" s="30">
        <f t="shared" si="56"/>
        <v>47.2</v>
      </c>
      <c r="AC172" s="30">
        <f t="shared" si="56"/>
        <v>41.02</v>
      </c>
      <c r="AD172" s="30">
        <f t="shared" si="56"/>
        <v>0.66</v>
      </c>
      <c r="AE172" s="30">
        <f t="shared" si="56"/>
        <v>0.13</v>
      </c>
      <c r="AF172" s="30">
        <f t="shared" si="56"/>
        <v>0.21999999999999997</v>
      </c>
      <c r="AG172" s="30">
        <f t="shared" si="56"/>
        <v>0.65999999999999992</v>
      </c>
      <c r="AH172" s="30">
        <f t="shared" si="56"/>
        <v>2.12</v>
      </c>
      <c r="AI172" s="30">
        <f t="shared" si="56"/>
        <v>10.66</v>
      </c>
      <c r="AJ172" s="30">
        <f t="shared" si="56"/>
        <v>0</v>
      </c>
      <c r="AK172" s="30">
        <f t="shared" si="56"/>
        <v>191.38</v>
      </c>
      <c r="AL172" s="30">
        <f t="shared" si="56"/>
        <v>175.82999999999998</v>
      </c>
      <c r="AM172" s="30">
        <f t="shared" si="56"/>
        <v>293.78999999999996</v>
      </c>
      <c r="AN172" s="30">
        <f t="shared" si="56"/>
        <v>123.93</v>
      </c>
      <c r="AO172" s="30">
        <f t="shared" si="56"/>
        <v>58.32</v>
      </c>
      <c r="AP172" s="30">
        <f t="shared" si="56"/>
        <v>124.68</v>
      </c>
      <c r="AQ172" s="30">
        <f t="shared" si="56"/>
        <v>45.59</v>
      </c>
      <c r="AR172" s="30">
        <f t="shared" si="56"/>
        <v>209.88</v>
      </c>
      <c r="AS172" s="30">
        <f t="shared" si="56"/>
        <v>157.28</v>
      </c>
      <c r="AT172" s="30">
        <f t="shared" si="56"/>
        <v>174.06</v>
      </c>
      <c r="AU172" s="30">
        <f t="shared" si="56"/>
        <v>259.89</v>
      </c>
      <c r="AV172" s="30">
        <f t="shared" si="56"/>
        <v>80.94</v>
      </c>
      <c r="AW172" s="30">
        <f t="shared" si="56"/>
        <v>161.91000000000003</v>
      </c>
      <c r="AX172" s="30">
        <f t="shared" si="56"/>
        <v>1087.48</v>
      </c>
      <c r="AY172" s="30">
        <f t="shared" si="56"/>
        <v>0</v>
      </c>
      <c r="AZ172" s="30">
        <f t="shared" si="56"/>
        <v>353.73</v>
      </c>
      <c r="BA172" s="30">
        <f t="shared" si="56"/>
        <v>185.60999999999999</v>
      </c>
      <c r="BB172" s="30">
        <f t="shared" si="56"/>
        <v>107.27999999999999</v>
      </c>
      <c r="BC172" s="30">
        <f t="shared" si="56"/>
        <v>82.49</v>
      </c>
      <c r="BD172" s="30">
        <f t="shared" si="56"/>
        <v>0.05</v>
      </c>
      <c r="BE172" s="30">
        <f t="shared" si="56"/>
        <v>0.02</v>
      </c>
      <c r="BF172" s="30">
        <f t="shared" si="56"/>
        <v>0.01</v>
      </c>
      <c r="BG172" s="30">
        <f t="shared" si="56"/>
        <v>0.03</v>
      </c>
      <c r="BH172" s="30">
        <f t="shared" si="56"/>
        <v>0.03</v>
      </c>
      <c r="BI172" s="30">
        <f t="shared" si="56"/>
        <v>0.14000000000000001</v>
      </c>
      <c r="BJ172" s="30">
        <f t="shared" si="56"/>
        <v>0</v>
      </c>
      <c r="BK172" s="30">
        <f t="shared" si="56"/>
        <v>0.45999999999999996</v>
      </c>
      <c r="BL172" s="30">
        <f t="shared" si="56"/>
        <v>0</v>
      </c>
      <c r="BM172" s="30">
        <f t="shared" si="56"/>
        <v>0.12</v>
      </c>
      <c r="BN172" s="30">
        <f t="shared" si="56"/>
        <v>0</v>
      </c>
      <c r="BO172" s="30">
        <f t="shared" si="56"/>
        <v>0</v>
      </c>
      <c r="BP172" s="30">
        <f t="shared" ref="BP172:CO172" si="57">SUM(BP167:BP171)</f>
        <v>0</v>
      </c>
      <c r="BQ172" s="30">
        <f t="shared" si="57"/>
        <v>0.03</v>
      </c>
      <c r="BR172" s="30">
        <f t="shared" si="57"/>
        <v>0.04</v>
      </c>
      <c r="BS172" s="30">
        <f t="shared" si="57"/>
        <v>0.35</v>
      </c>
      <c r="BT172" s="30">
        <f t="shared" si="57"/>
        <v>0</v>
      </c>
      <c r="BU172" s="30">
        <f t="shared" si="57"/>
        <v>0</v>
      </c>
      <c r="BV172" s="30">
        <f t="shared" si="57"/>
        <v>0.22</v>
      </c>
      <c r="BW172" s="30">
        <f t="shared" si="57"/>
        <v>0.02</v>
      </c>
      <c r="BX172" s="30">
        <f t="shared" si="57"/>
        <v>0</v>
      </c>
      <c r="BY172" s="30">
        <f t="shared" si="57"/>
        <v>0</v>
      </c>
      <c r="BZ172" s="30">
        <f t="shared" si="57"/>
        <v>0</v>
      </c>
      <c r="CA172" s="30">
        <f t="shared" si="57"/>
        <v>0</v>
      </c>
      <c r="CB172" s="30">
        <f t="shared" si="57"/>
        <v>433.61</v>
      </c>
      <c r="CC172" s="30">
        <f t="shared" si="57"/>
        <v>0</v>
      </c>
      <c r="CD172" s="30">
        <f t="shared" si="57"/>
        <v>0</v>
      </c>
      <c r="CE172" s="30">
        <f t="shared" si="57"/>
        <v>40.270000000000003</v>
      </c>
      <c r="CF172" s="30">
        <f t="shared" si="57"/>
        <v>0</v>
      </c>
      <c r="CG172" s="30">
        <f t="shared" si="57"/>
        <v>33.35</v>
      </c>
      <c r="CH172" s="30">
        <f t="shared" si="57"/>
        <v>17.28</v>
      </c>
      <c r="CI172" s="30">
        <f t="shared" si="57"/>
        <v>25.32</v>
      </c>
      <c r="CJ172" s="30">
        <f t="shared" si="57"/>
        <v>2350.69</v>
      </c>
      <c r="CK172" s="30">
        <f t="shared" si="57"/>
        <v>1029.42</v>
      </c>
      <c r="CL172" s="30">
        <f t="shared" si="57"/>
        <v>1690.06</v>
      </c>
      <c r="CM172" s="30">
        <f t="shared" si="57"/>
        <v>114.76</v>
      </c>
      <c r="CN172" s="30">
        <f t="shared" si="57"/>
        <v>83.88</v>
      </c>
      <c r="CO172" s="30">
        <f t="shared" si="57"/>
        <v>99.32</v>
      </c>
      <c r="CP172" s="16">
        <v>10.08</v>
      </c>
      <c r="CQ172" s="16">
        <v>0.36</v>
      </c>
    </row>
    <row r="173" spans="1:95" s="16" customFormat="1" x14ac:dyDescent="0.25">
      <c r="A173" s="28"/>
      <c r="B173" s="29" t="s">
        <v>125</v>
      </c>
      <c r="C173" s="30">
        <f>C155+C158+C165+C172</f>
        <v>1585</v>
      </c>
      <c r="D173" s="30">
        <f t="shared" ref="D173:BO173" si="58">D155+D158+D165+D172</f>
        <v>41.33</v>
      </c>
      <c r="E173" s="30">
        <f t="shared" si="58"/>
        <v>28.1</v>
      </c>
      <c r="F173" s="30">
        <f t="shared" si="58"/>
        <v>43.5</v>
      </c>
      <c r="G173" s="30">
        <f t="shared" si="58"/>
        <v>15.09</v>
      </c>
      <c r="H173" s="30">
        <f t="shared" si="58"/>
        <v>191.04999999999998</v>
      </c>
      <c r="I173" s="30">
        <f t="shared" si="58"/>
        <v>1293.8547601600001</v>
      </c>
      <c r="J173" s="30">
        <f t="shared" si="58"/>
        <v>15.23</v>
      </c>
      <c r="K173" s="30">
        <f t="shared" si="58"/>
        <v>7.27</v>
      </c>
      <c r="L173" s="30">
        <f t="shared" si="58"/>
        <v>0</v>
      </c>
      <c r="M173" s="30">
        <f t="shared" si="58"/>
        <v>0</v>
      </c>
      <c r="N173" s="30">
        <f t="shared" si="58"/>
        <v>78.899999999999991</v>
      </c>
      <c r="O173" s="30">
        <f t="shared" si="58"/>
        <v>97.33</v>
      </c>
      <c r="P173" s="30">
        <f t="shared" si="58"/>
        <v>14.79</v>
      </c>
      <c r="Q173" s="30">
        <f t="shared" si="58"/>
        <v>0</v>
      </c>
      <c r="R173" s="30">
        <f t="shared" si="58"/>
        <v>0</v>
      </c>
      <c r="S173" s="30">
        <f t="shared" si="58"/>
        <v>2.8600000000000003</v>
      </c>
      <c r="T173" s="30">
        <f t="shared" si="58"/>
        <v>10.799999999999999</v>
      </c>
      <c r="U173" s="30">
        <f t="shared" si="58"/>
        <v>1332.45</v>
      </c>
      <c r="V173" s="30">
        <f t="shared" si="58"/>
        <v>2215.96</v>
      </c>
      <c r="W173" s="30">
        <f t="shared" si="58"/>
        <v>409.59000000000003</v>
      </c>
      <c r="X173" s="30">
        <f t="shared" si="58"/>
        <v>185.14</v>
      </c>
      <c r="Y173" s="30">
        <f t="shared" si="58"/>
        <v>657.61</v>
      </c>
      <c r="Z173" s="30">
        <f t="shared" si="58"/>
        <v>10.93</v>
      </c>
      <c r="AA173" s="30">
        <f t="shared" si="58"/>
        <v>140.47999999999999</v>
      </c>
      <c r="AB173" s="30">
        <f t="shared" si="58"/>
        <v>4453.17</v>
      </c>
      <c r="AC173" s="30">
        <f t="shared" si="58"/>
        <v>994.56</v>
      </c>
      <c r="AD173" s="30">
        <f t="shared" si="58"/>
        <v>8.48</v>
      </c>
      <c r="AE173" s="30">
        <f t="shared" si="58"/>
        <v>0.6100000000000001</v>
      </c>
      <c r="AF173" s="30">
        <f t="shared" si="58"/>
        <v>0.69</v>
      </c>
      <c r="AG173" s="30">
        <f t="shared" si="58"/>
        <v>9.92</v>
      </c>
      <c r="AH173" s="30">
        <f t="shared" si="58"/>
        <v>20.84</v>
      </c>
      <c r="AI173" s="30">
        <f t="shared" si="58"/>
        <v>25.9</v>
      </c>
      <c r="AJ173" s="30">
        <f t="shared" si="58"/>
        <v>0.2</v>
      </c>
      <c r="AK173" s="30">
        <f t="shared" si="58"/>
        <v>1433.5300000000002</v>
      </c>
      <c r="AL173" s="30">
        <f t="shared" si="58"/>
        <v>1255.47</v>
      </c>
      <c r="AM173" s="30">
        <f t="shared" si="58"/>
        <v>2531.35</v>
      </c>
      <c r="AN173" s="30">
        <f t="shared" si="58"/>
        <v>1814.13</v>
      </c>
      <c r="AO173" s="30">
        <f t="shared" si="58"/>
        <v>665.56000000000006</v>
      </c>
      <c r="AP173" s="30">
        <f t="shared" si="58"/>
        <v>1227.69</v>
      </c>
      <c r="AQ173" s="30">
        <f t="shared" si="58"/>
        <v>454.16999999999996</v>
      </c>
      <c r="AR173" s="30">
        <f t="shared" si="58"/>
        <v>1428.27</v>
      </c>
      <c r="AS173" s="30">
        <f t="shared" si="58"/>
        <v>1809.04</v>
      </c>
      <c r="AT173" s="30">
        <f t="shared" si="58"/>
        <v>1844.25</v>
      </c>
      <c r="AU173" s="30">
        <f t="shared" si="58"/>
        <v>2329.5</v>
      </c>
      <c r="AV173" s="30">
        <f t="shared" si="58"/>
        <v>729.55</v>
      </c>
      <c r="AW173" s="30">
        <f t="shared" si="58"/>
        <v>1725.0100000000002</v>
      </c>
      <c r="AX173" s="30">
        <f t="shared" si="58"/>
        <v>6079.2799999999988</v>
      </c>
      <c r="AY173" s="30">
        <f t="shared" si="58"/>
        <v>126.08</v>
      </c>
      <c r="AZ173" s="30">
        <f t="shared" si="58"/>
        <v>1973.32</v>
      </c>
      <c r="BA173" s="30">
        <f t="shared" si="58"/>
        <v>1465.4699999999998</v>
      </c>
      <c r="BB173" s="30">
        <f t="shared" si="58"/>
        <v>1006.19</v>
      </c>
      <c r="BC173" s="30">
        <f t="shared" si="58"/>
        <v>489.96</v>
      </c>
      <c r="BD173" s="30">
        <f t="shared" si="58"/>
        <v>0.28999999999999998</v>
      </c>
      <c r="BE173" s="30">
        <f t="shared" si="58"/>
        <v>0.13</v>
      </c>
      <c r="BF173" s="30">
        <f t="shared" si="58"/>
        <v>6.9999999999999993E-2</v>
      </c>
      <c r="BG173" s="30">
        <f t="shared" si="58"/>
        <v>0.17</v>
      </c>
      <c r="BH173" s="30">
        <f t="shared" si="58"/>
        <v>0.19</v>
      </c>
      <c r="BI173" s="30">
        <f t="shared" si="58"/>
        <v>0.87</v>
      </c>
      <c r="BJ173" s="30">
        <f t="shared" si="58"/>
        <v>0</v>
      </c>
      <c r="BK173" s="30">
        <f t="shared" si="58"/>
        <v>3.42</v>
      </c>
      <c r="BL173" s="30">
        <f t="shared" si="58"/>
        <v>0</v>
      </c>
      <c r="BM173" s="30">
        <f t="shared" si="58"/>
        <v>1.25</v>
      </c>
      <c r="BN173" s="30">
        <f t="shared" si="58"/>
        <v>0.04</v>
      </c>
      <c r="BO173" s="30">
        <f t="shared" si="58"/>
        <v>7.0000000000000007E-2</v>
      </c>
      <c r="BP173" s="30">
        <f t="shared" ref="BP173:CO173" si="59">BP155+BP158+BP165+BP172</f>
        <v>0</v>
      </c>
      <c r="BQ173" s="30">
        <f t="shared" si="59"/>
        <v>0.17</v>
      </c>
      <c r="BR173" s="30">
        <f t="shared" si="59"/>
        <v>0.26</v>
      </c>
      <c r="BS173" s="30">
        <f t="shared" si="59"/>
        <v>5.27</v>
      </c>
      <c r="BT173" s="30">
        <f t="shared" si="59"/>
        <v>0</v>
      </c>
      <c r="BU173" s="30">
        <f t="shared" si="59"/>
        <v>0</v>
      </c>
      <c r="BV173" s="30">
        <f t="shared" si="59"/>
        <v>7.919999999999999</v>
      </c>
      <c r="BW173" s="30">
        <f t="shared" si="59"/>
        <v>0.06</v>
      </c>
      <c r="BX173" s="30">
        <f t="shared" si="59"/>
        <v>0</v>
      </c>
      <c r="BY173" s="30">
        <f t="shared" si="59"/>
        <v>0</v>
      </c>
      <c r="BZ173" s="30">
        <f t="shared" si="59"/>
        <v>0</v>
      </c>
      <c r="CA173" s="30">
        <f t="shared" si="59"/>
        <v>0</v>
      </c>
      <c r="CB173" s="30">
        <f t="shared" si="59"/>
        <v>1393.36</v>
      </c>
      <c r="CC173" s="30">
        <f t="shared" si="59"/>
        <v>0</v>
      </c>
      <c r="CD173" s="30">
        <f t="shared" si="59"/>
        <v>0</v>
      </c>
      <c r="CE173" s="30">
        <f t="shared" si="59"/>
        <v>882.69</v>
      </c>
      <c r="CF173" s="30">
        <f t="shared" si="59"/>
        <v>0</v>
      </c>
      <c r="CG173" s="30">
        <f t="shared" si="59"/>
        <v>126.08000000000001</v>
      </c>
      <c r="CH173" s="30">
        <f t="shared" si="59"/>
        <v>71.760000000000005</v>
      </c>
      <c r="CI173" s="30">
        <f t="shared" si="59"/>
        <v>98.94</v>
      </c>
      <c r="CJ173" s="30">
        <f t="shared" si="59"/>
        <v>10487.23</v>
      </c>
      <c r="CK173" s="30">
        <f t="shared" si="59"/>
        <v>5186.8500000000004</v>
      </c>
      <c r="CL173" s="30">
        <f t="shared" si="59"/>
        <v>7837.0499999999993</v>
      </c>
      <c r="CM173" s="30">
        <f t="shared" si="59"/>
        <v>301.21999999999997</v>
      </c>
      <c r="CN173" s="30">
        <f t="shared" si="59"/>
        <v>187.99</v>
      </c>
      <c r="CO173" s="30">
        <f t="shared" si="59"/>
        <v>244.6</v>
      </c>
      <c r="CP173" s="16">
        <v>31.68</v>
      </c>
      <c r="CQ173" s="16">
        <v>1.77</v>
      </c>
    </row>
    <row r="174" spans="1:95" s="16" customFormat="1" x14ac:dyDescent="0.25">
      <c r="A174" s="28"/>
      <c r="B174" s="29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</row>
    <row r="175" spans="1:95" x14ac:dyDescent="0.25">
      <c r="B175" s="36" t="s">
        <v>172</v>
      </c>
    </row>
    <row r="176" spans="1:95" x14ac:dyDescent="0.25">
      <c r="B176" s="37" t="s">
        <v>173</v>
      </c>
    </row>
    <row r="177" spans="1:95" x14ac:dyDescent="0.25">
      <c r="B177" s="18" t="s">
        <v>102</v>
      </c>
    </row>
    <row r="178" spans="1:95" s="26" customFormat="1" x14ac:dyDescent="0.25">
      <c r="A178" s="23" t="str">
        <f>"-"</f>
        <v>-</v>
      </c>
      <c r="B178" s="24" t="s">
        <v>103</v>
      </c>
      <c r="C178" s="25">
        <v>40</v>
      </c>
      <c r="D178" s="25">
        <v>3.08</v>
      </c>
      <c r="E178" s="25">
        <v>0</v>
      </c>
      <c r="F178" s="25">
        <v>1.2</v>
      </c>
      <c r="G178" s="25">
        <v>1.2</v>
      </c>
      <c r="H178" s="25">
        <v>21.32</v>
      </c>
      <c r="I178" s="25">
        <v>107.80799999999999</v>
      </c>
      <c r="J178" s="25">
        <v>0.2</v>
      </c>
      <c r="K178" s="25">
        <v>0</v>
      </c>
      <c r="L178" s="25">
        <v>0</v>
      </c>
      <c r="M178" s="25">
        <v>0</v>
      </c>
      <c r="N178" s="25">
        <v>1.32</v>
      </c>
      <c r="O178" s="25">
        <v>18.72</v>
      </c>
      <c r="P178" s="25">
        <v>1.28</v>
      </c>
      <c r="Q178" s="25">
        <v>0</v>
      </c>
      <c r="R178" s="25">
        <v>0</v>
      </c>
      <c r="S178" s="25">
        <v>0.12</v>
      </c>
      <c r="T178" s="25">
        <v>0.64</v>
      </c>
      <c r="U178" s="25">
        <v>171.6</v>
      </c>
      <c r="V178" s="25">
        <v>52.4</v>
      </c>
      <c r="W178" s="25">
        <v>8.8000000000000007</v>
      </c>
      <c r="X178" s="25">
        <v>13.2</v>
      </c>
      <c r="Y178" s="25">
        <v>34</v>
      </c>
      <c r="Z178" s="25">
        <v>0.8</v>
      </c>
      <c r="AA178" s="25">
        <v>0</v>
      </c>
      <c r="AB178" s="25">
        <v>0</v>
      </c>
      <c r="AC178" s="25">
        <v>0</v>
      </c>
      <c r="AD178" s="25">
        <v>0.68</v>
      </c>
      <c r="AE178" s="25">
        <v>0.06</v>
      </c>
      <c r="AF178" s="25">
        <v>0.02</v>
      </c>
      <c r="AG178" s="25">
        <v>0.64</v>
      </c>
      <c r="AH178" s="25">
        <v>1.2</v>
      </c>
      <c r="AI178" s="25">
        <v>0</v>
      </c>
      <c r="AJ178" s="26">
        <v>0</v>
      </c>
      <c r="AK178" s="26">
        <v>148.80000000000001</v>
      </c>
      <c r="AL178" s="26">
        <v>154.4</v>
      </c>
      <c r="AM178" s="26">
        <v>236.4</v>
      </c>
      <c r="AN178" s="26">
        <v>79.599999999999994</v>
      </c>
      <c r="AO178" s="26">
        <v>46.8</v>
      </c>
      <c r="AP178" s="26">
        <v>93.6</v>
      </c>
      <c r="AQ178" s="26">
        <v>35.200000000000003</v>
      </c>
      <c r="AR178" s="26">
        <v>168</v>
      </c>
      <c r="AS178" s="26">
        <v>104.4</v>
      </c>
      <c r="AT178" s="26">
        <v>145.19999999999999</v>
      </c>
      <c r="AU178" s="26">
        <v>120.4</v>
      </c>
      <c r="AV178" s="26">
        <v>64.400000000000006</v>
      </c>
      <c r="AW178" s="26">
        <v>112</v>
      </c>
      <c r="AX178" s="26">
        <v>930</v>
      </c>
      <c r="AY178" s="26">
        <v>0</v>
      </c>
      <c r="AZ178" s="26">
        <v>302.8</v>
      </c>
      <c r="BA178" s="26">
        <v>132.4</v>
      </c>
      <c r="BB178" s="26">
        <v>88.8</v>
      </c>
      <c r="BC178" s="26">
        <v>69.2</v>
      </c>
      <c r="BD178" s="26">
        <v>0</v>
      </c>
      <c r="BE178" s="26">
        <v>0</v>
      </c>
      <c r="BF178" s="26">
        <v>0</v>
      </c>
      <c r="BG178" s="26">
        <v>0</v>
      </c>
      <c r="BH178" s="26">
        <v>0</v>
      </c>
      <c r="BI178" s="26">
        <v>0.01</v>
      </c>
      <c r="BJ178" s="26">
        <v>0</v>
      </c>
      <c r="BK178" s="26">
        <v>0.13</v>
      </c>
      <c r="BL178" s="26">
        <v>0</v>
      </c>
      <c r="BM178" s="26">
        <v>0.06</v>
      </c>
      <c r="BN178" s="26">
        <v>0</v>
      </c>
      <c r="BO178" s="26">
        <v>0</v>
      </c>
      <c r="BP178" s="26">
        <v>0</v>
      </c>
      <c r="BQ178" s="26">
        <v>0</v>
      </c>
      <c r="BR178" s="26">
        <v>0</v>
      </c>
      <c r="BS178" s="26">
        <v>0.47</v>
      </c>
      <c r="BT178" s="26">
        <v>0</v>
      </c>
      <c r="BU178" s="26">
        <v>0</v>
      </c>
      <c r="BV178" s="26">
        <v>0.35</v>
      </c>
      <c r="BW178" s="26">
        <v>0.01</v>
      </c>
      <c r="BX178" s="26">
        <v>0</v>
      </c>
      <c r="BY178" s="26">
        <v>0</v>
      </c>
      <c r="BZ178" s="26">
        <v>0</v>
      </c>
      <c r="CA178" s="26">
        <v>0</v>
      </c>
      <c r="CB178" s="26">
        <v>13.64</v>
      </c>
      <c r="CC178" s="27"/>
      <c r="CD178" s="27"/>
      <c r="CE178" s="26">
        <v>0</v>
      </c>
      <c r="CG178" s="26">
        <v>0</v>
      </c>
      <c r="CH178" s="26">
        <v>0</v>
      </c>
      <c r="CI178" s="26">
        <v>0</v>
      </c>
      <c r="CJ178" s="26">
        <v>665</v>
      </c>
      <c r="CK178" s="26">
        <v>256.2</v>
      </c>
      <c r="CL178" s="26">
        <v>460.6</v>
      </c>
      <c r="CM178" s="26">
        <v>5.32</v>
      </c>
      <c r="CN178" s="26">
        <v>5.32</v>
      </c>
      <c r="CO178" s="26">
        <v>5.32</v>
      </c>
      <c r="CP178" s="26">
        <v>0</v>
      </c>
      <c r="CQ178" s="26">
        <v>0</v>
      </c>
    </row>
    <row r="179" spans="1:95" s="26" customFormat="1" x14ac:dyDescent="0.25">
      <c r="A179" s="23" t="str">
        <f>"-"</f>
        <v>-</v>
      </c>
      <c r="B179" s="24" t="s">
        <v>104</v>
      </c>
      <c r="C179" s="25">
        <v>5</v>
      </c>
      <c r="D179" s="25">
        <v>0.04</v>
      </c>
      <c r="E179" s="25">
        <v>0.04</v>
      </c>
      <c r="F179" s="25">
        <v>3.63</v>
      </c>
      <c r="G179" s="25">
        <v>0</v>
      </c>
      <c r="H179" s="25">
        <v>7.0000000000000007E-2</v>
      </c>
      <c r="I179" s="25">
        <v>33.031999999999996</v>
      </c>
      <c r="J179" s="25">
        <v>2.36</v>
      </c>
      <c r="K179" s="25">
        <v>0.11</v>
      </c>
      <c r="L179" s="25">
        <v>0</v>
      </c>
      <c r="M179" s="25">
        <v>0</v>
      </c>
      <c r="N179" s="25">
        <v>7.0000000000000007E-2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7.0000000000000007E-2</v>
      </c>
      <c r="U179" s="25">
        <v>0.75</v>
      </c>
      <c r="V179" s="25">
        <v>1.5</v>
      </c>
      <c r="W179" s="25">
        <v>1.2</v>
      </c>
      <c r="X179" s="25">
        <v>0</v>
      </c>
      <c r="Y179" s="25">
        <v>1.5</v>
      </c>
      <c r="Z179" s="25">
        <v>0.01</v>
      </c>
      <c r="AA179" s="25">
        <v>20</v>
      </c>
      <c r="AB179" s="25">
        <v>15</v>
      </c>
      <c r="AC179" s="25">
        <v>22.5</v>
      </c>
      <c r="AD179" s="25">
        <v>0.05</v>
      </c>
      <c r="AE179" s="25">
        <v>0</v>
      </c>
      <c r="AF179" s="25">
        <v>0.01</v>
      </c>
      <c r="AG179" s="25">
        <v>0.01</v>
      </c>
      <c r="AH179" s="25">
        <v>0.01</v>
      </c>
      <c r="AI179" s="25">
        <v>0</v>
      </c>
      <c r="AJ179" s="26">
        <v>0</v>
      </c>
      <c r="AK179" s="26">
        <v>2.1</v>
      </c>
      <c r="AL179" s="26">
        <v>2.0499999999999998</v>
      </c>
      <c r="AM179" s="26">
        <v>3.8</v>
      </c>
      <c r="AN179" s="26">
        <v>2.25</v>
      </c>
      <c r="AO179" s="26">
        <v>0.85</v>
      </c>
      <c r="AP179" s="26">
        <v>2.35</v>
      </c>
      <c r="AQ179" s="26">
        <v>2.15</v>
      </c>
      <c r="AR179" s="26">
        <v>2.1</v>
      </c>
      <c r="AS179" s="26">
        <v>1.8</v>
      </c>
      <c r="AT179" s="26">
        <v>1.3</v>
      </c>
      <c r="AU179" s="26">
        <v>2.85</v>
      </c>
      <c r="AV179" s="26">
        <v>1.75</v>
      </c>
      <c r="AW179" s="26">
        <v>1.2</v>
      </c>
      <c r="AX179" s="26">
        <v>7.1</v>
      </c>
      <c r="AY179" s="26">
        <v>0</v>
      </c>
      <c r="AZ179" s="26">
        <v>2.4</v>
      </c>
      <c r="BA179" s="26">
        <v>2.7</v>
      </c>
      <c r="BB179" s="26">
        <v>2.1</v>
      </c>
      <c r="BC179" s="26">
        <v>0.5</v>
      </c>
      <c r="BD179" s="26">
        <v>0.13</v>
      </c>
      <c r="BE179" s="26">
        <v>0.06</v>
      </c>
      <c r="BF179" s="26">
        <v>0.03</v>
      </c>
      <c r="BG179" s="26">
        <v>0.08</v>
      </c>
      <c r="BH179" s="26">
        <v>0.09</v>
      </c>
      <c r="BI179" s="26">
        <v>0.4</v>
      </c>
      <c r="BJ179" s="26">
        <v>0</v>
      </c>
      <c r="BK179" s="26">
        <v>1.1000000000000001</v>
      </c>
      <c r="BL179" s="26">
        <v>0</v>
      </c>
      <c r="BM179" s="26">
        <v>0.34</v>
      </c>
      <c r="BN179" s="26">
        <v>0</v>
      </c>
      <c r="BO179" s="26">
        <v>0</v>
      </c>
      <c r="BP179" s="26">
        <v>0</v>
      </c>
      <c r="BQ179" s="26">
        <v>0.08</v>
      </c>
      <c r="BR179" s="26">
        <v>0.12</v>
      </c>
      <c r="BS179" s="26">
        <v>0.9</v>
      </c>
      <c r="BT179" s="26">
        <v>0</v>
      </c>
      <c r="BU179" s="26">
        <v>0</v>
      </c>
      <c r="BV179" s="26">
        <v>0.05</v>
      </c>
      <c r="BW179" s="26">
        <v>0</v>
      </c>
      <c r="BX179" s="26">
        <v>0</v>
      </c>
      <c r="BY179" s="26">
        <v>0</v>
      </c>
      <c r="BZ179" s="26">
        <v>0</v>
      </c>
      <c r="CA179" s="26">
        <v>0</v>
      </c>
      <c r="CB179" s="26">
        <v>1.25</v>
      </c>
      <c r="CC179" s="27"/>
      <c r="CD179" s="27"/>
      <c r="CE179" s="26">
        <v>22.5</v>
      </c>
      <c r="CG179" s="26">
        <v>0.2</v>
      </c>
      <c r="CH179" s="26">
        <v>0.05</v>
      </c>
      <c r="CI179" s="26">
        <v>0.13</v>
      </c>
      <c r="CJ179" s="26">
        <v>10</v>
      </c>
      <c r="CK179" s="26">
        <v>4.0999999999999996</v>
      </c>
      <c r="CL179" s="26">
        <v>7.05</v>
      </c>
      <c r="CM179" s="26">
        <v>0.86</v>
      </c>
      <c r="CN179" s="26">
        <v>0.44</v>
      </c>
      <c r="CO179" s="26">
        <v>0.65</v>
      </c>
      <c r="CP179" s="26">
        <v>0</v>
      </c>
      <c r="CQ179" s="26">
        <v>0</v>
      </c>
    </row>
    <row r="180" spans="1:95" s="26" customFormat="1" x14ac:dyDescent="0.25">
      <c r="A180" s="23" t="str">
        <f>"-"</f>
        <v>-</v>
      </c>
      <c r="B180" s="24" t="s">
        <v>105</v>
      </c>
      <c r="C180" s="25">
        <v>20</v>
      </c>
      <c r="D180" s="25">
        <v>1.5</v>
      </c>
      <c r="E180" s="25">
        <v>0</v>
      </c>
      <c r="F180" s="25">
        <v>1.96</v>
      </c>
      <c r="G180" s="25">
        <v>0</v>
      </c>
      <c r="H180" s="25">
        <v>15.34</v>
      </c>
      <c r="I180" s="25">
        <v>84.452000000000012</v>
      </c>
      <c r="J180" s="25">
        <v>0.42</v>
      </c>
      <c r="K180" s="25">
        <v>0</v>
      </c>
      <c r="L180" s="25">
        <v>0</v>
      </c>
      <c r="M180" s="25">
        <v>0</v>
      </c>
      <c r="N180" s="25">
        <v>4.72</v>
      </c>
      <c r="O180" s="25">
        <v>10.16</v>
      </c>
      <c r="P180" s="25">
        <v>0.46</v>
      </c>
      <c r="Q180" s="25">
        <v>0</v>
      </c>
      <c r="R180" s="25">
        <v>0</v>
      </c>
      <c r="S180" s="25">
        <v>0.1</v>
      </c>
      <c r="T180" s="25">
        <v>0.2</v>
      </c>
      <c r="U180" s="25">
        <v>66</v>
      </c>
      <c r="V180" s="25">
        <v>22</v>
      </c>
      <c r="W180" s="25">
        <v>5.8</v>
      </c>
      <c r="X180" s="25">
        <v>4</v>
      </c>
      <c r="Y180" s="25">
        <v>18</v>
      </c>
      <c r="Z180" s="25">
        <v>0.42</v>
      </c>
      <c r="AA180" s="25">
        <v>2</v>
      </c>
      <c r="AB180" s="25">
        <v>1.6</v>
      </c>
      <c r="AC180" s="25">
        <v>2.2000000000000002</v>
      </c>
      <c r="AD180" s="25">
        <v>0.7</v>
      </c>
      <c r="AE180" s="25">
        <v>0.02</v>
      </c>
      <c r="AF180" s="25">
        <v>0.01</v>
      </c>
      <c r="AG180" s="25">
        <v>0.14000000000000001</v>
      </c>
      <c r="AH180" s="25">
        <v>0.38</v>
      </c>
      <c r="AI180" s="25">
        <v>0</v>
      </c>
      <c r="AJ180" s="26">
        <v>0</v>
      </c>
      <c r="AK180" s="26">
        <v>249.4</v>
      </c>
      <c r="AL180" s="26">
        <v>185.2</v>
      </c>
      <c r="AM180" s="26">
        <v>318.8</v>
      </c>
      <c r="AN180" s="26">
        <v>286.60000000000002</v>
      </c>
      <c r="AO180" s="26">
        <v>87.6</v>
      </c>
      <c r="AP180" s="26">
        <v>162.4</v>
      </c>
      <c r="AQ180" s="26">
        <v>47.6</v>
      </c>
      <c r="AR180" s="26">
        <v>185.6</v>
      </c>
      <c r="AS180" s="26">
        <v>0</v>
      </c>
      <c r="AT180" s="26">
        <v>0</v>
      </c>
      <c r="AU180" s="26">
        <v>0</v>
      </c>
      <c r="AV180" s="26">
        <v>87.8</v>
      </c>
      <c r="AW180" s="26">
        <v>0</v>
      </c>
      <c r="AX180" s="26">
        <v>0</v>
      </c>
      <c r="AY180" s="26">
        <v>0</v>
      </c>
      <c r="AZ180" s="26">
        <v>0</v>
      </c>
      <c r="BA180" s="26">
        <v>0</v>
      </c>
      <c r="BB180" s="26">
        <v>0</v>
      </c>
      <c r="BC180" s="26">
        <v>0</v>
      </c>
      <c r="BD180" s="26">
        <v>0</v>
      </c>
      <c r="BE180" s="26">
        <v>0</v>
      </c>
      <c r="BF180" s="26">
        <v>0</v>
      </c>
      <c r="BG180" s="26">
        <v>0</v>
      </c>
      <c r="BH180" s="26">
        <v>0</v>
      </c>
      <c r="BI180" s="26">
        <v>0</v>
      </c>
      <c r="BJ180" s="26">
        <v>0</v>
      </c>
      <c r="BK180" s="26">
        <v>0</v>
      </c>
      <c r="BL180" s="26">
        <v>0</v>
      </c>
      <c r="BM180" s="26">
        <v>0</v>
      </c>
      <c r="BN180" s="26">
        <v>0</v>
      </c>
      <c r="BO180" s="26">
        <v>0</v>
      </c>
      <c r="BP180" s="26">
        <v>0</v>
      </c>
      <c r="BQ180" s="26">
        <v>0</v>
      </c>
      <c r="BR180" s="26">
        <v>0</v>
      </c>
      <c r="BS180" s="26">
        <v>0</v>
      </c>
      <c r="BT180" s="26">
        <v>0</v>
      </c>
      <c r="BU180" s="26">
        <v>0</v>
      </c>
      <c r="BV180" s="26">
        <v>0</v>
      </c>
      <c r="BW180" s="26">
        <v>0</v>
      </c>
      <c r="BX180" s="26">
        <v>0</v>
      </c>
      <c r="BY180" s="26">
        <v>0</v>
      </c>
      <c r="BZ180" s="26">
        <v>0</v>
      </c>
      <c r="CA180" s="26">
        <v>0</v>
      </c>
      <c r="CB180" s="26">
        <v>0.9</v>
      </c>
      <c r="CC180" s="27"/>
      <c r="CD180" s="27"/>
      <c r="CE180" s="26">
        <v>2.27</v>
      </c>
      <c r="CG180" s="26">
        <v>1.26</v>
      </c>
      <c r="CH180" s="26">
        <v>1.26</v>
      </c>
      <c r="CI180" s="26">
        <v>1.26</v>
      </c>
      <c r="CJ180" s="26">
        <v>648</v>
      </c>
      <c r="CK180" s="26">
        <v>414</v>
      </c>
      <c r="CL180" s="26">
        <v>531</v>
      </c>
      <c r="CM180" s="26">
        <v>6.16</v>
      </c>
      <c r="CN180" s="26">
        <v>6.16</v>
      </c>
      <c r="CO180" s="26">
        <v>6.16</v>
      </c>
      <c r="CP180" s="26">
        <v>0</v>
      </c>
      <c r="CQ180" s="26">
        <v>0</v>
      </c>
    </row>
    <row r="181" spans="1:95" s="26" customFormat="1" x14ac:dyDescent="0.25">
      <c r="A181" s="23" t="str">
        <f>"29/10"</f>
        <v>29/10</v>
      </c>
      <c r="B181" s="24" t="s">
        <v>127</v>
      </c>
      <c r="C181" s="25">
        <v>180</v>
      </c>
      <c r="D181" s="25">
        <v>0.21</v>
      </c>
      <c r="E181" s="25">
        <v>0</v>
      </c>
      <c r="F181" s="25">
        <v>0.05</v>
      </c>
      <c r="G181" s="25">
        <v>0.05</v>
      </c>
      <c r="H181" s="25">
        <v>8.93</v>
      </c>
      <c r="I181" s="25">
        <v>35.632448780487799</v>
      </c>
      <c r="J181" s="25">
        <v>0</v>
      </c>
      <c r="K181" s="25">
        <v>0</v>
      </c>
      <c r="L181" s="25">
        <v>0</v>
      </c>
      <c r="M181" s="25">
        <v>0</v>
      </c>
      <c r="N181" s="25">
        <v>8.75</v>
      </c>
      <c r="O181" s="25">
        <v>0</v>
      </c>
      <c r="P181" s="25">
        <v>0.18</v>
      </c>
      <c r="Q181" s="25">
        <v>0</v>
      </c>
      <c r="R181" s="25">
        <v>0</v>
      </c>
      <c r="S181" s="25">
        <v>0.25</v>
      </c>
      <c r="T181" s="25">
        <v>0.08</v>
      </c>
      <c r="U181" s="25">
        <v>0.56999999999999995</v>
      </c>
      <c r="V181" s="25">
        <v>7.35</v>
      </c>
      <c r="W181" s="25">
        <v>1.96</v>
      </c>
      <c r="X181" s="25">
        <v>0.5</v>
      </c>
      <c r="Y181" s="25">
        <v>0.9</v>
      </c>
      <c r="Z181" s="25">
        <v>0.05</v>
      </c>
      <c r="AA181" s="25">
        <v>0</v>
      </c>
      <c r="AB181" s="25">
        <v>0.4</v>
      </c>
      <c r="AC181" s="25">
        <v>0.09</v>
      </c>
      <c r="AD181" s="25">
        <v>0.01</v>
      </c>
      <c r="AE181" s="25">
        <v>0</v>
      </c>
      <c r="AF181" s="25">
        <v>0</v>
      </c>
      <c r="AG181" s="25">
        <v>0</v>
      </c>
      <c r="AH181" s="25">
        <v>0.01</v>
      </c>
      <c r="AI181" s="25">
        <v>0.7</v>
      </c>
      <c r="AJ181" s="26">
        <v>0</v>
      </c>
      <c r="AK181" s="26">
        <v>0.6</v>
      </c>
      <c r="AL181" s="26">
        <v>0.69</v>
      </c>
      <c r="AM181" s="26">
        <v>0.56000000000000005</v>
      </c>
      <c r="AN181" s="26">
        <v>1.03</v>
      </c>
      <c r="AO181" s="26">
        <v>0.26</v>
      </c>
      <c r="AP181" s="26">
        <v>1.08</v>
      </c>
      <c r="AQ181" s="26">
        <v>0</v>
      </c>
      <c r="AR181" s="26">
        <v>1.38</v>
      </c>
      <c r="AS181" s="26">
        <v>0</v>
      </c>
      <c r="AT181" s="26">
        <v>0</v>
      </c>
      <c r="AU181" s="26">
        <v>0</v>
      </c>
      <c r="AV181" s="26">
        <v>0.77</v>
      </c>
      <c r="AW181" s="26">
        <v>0</v>
      </c>
      <c r="AX181" s="26">
        <v>0</v>
      </c>
      <c r="AY181" s="26">
        <v>0</v>
      </c>
      <c r="AZ181" s="26">
        <v>0</v>
      </c>
      <c r="BA181" s="26">
        <v>0</v>
      </c>
      <c r="BB181" s="26">
        <v>0</v>
      </c>
      <c r="BC181" s="26">
        <v>0</v>
      </c>
      <c r="BD181" s="26">
        <v>0</v>
      </c>
      <c r="BE181" s="26">
        <v>0</v>
      </c>
      <c r="BF181" s="26">
        <v>0</v>
      </c>
      <c r="BG181" s="26">
        <v>0</v>
      </c>
      <c r="BH181" s="26">
        <v>0</v>
      </c>
      <c r="BI181" s="26">
        <v>0</v>
      </c>
      <c r="BJ181" s="26">
        <v>0</v>
      </c>
      <c r="BK181" s="26">
        <v>0</v>
      </c>
      <c r="BL181" s="26">
        <v>0</v>
      </c>
      <c r="BM181" s="26">
        <v>0</v>
      </c>
      <c r="BN181" s="26">
        <v>0</v>
      </c>
      <c r="BO181" s="26">
        <v>0</v>
      </c>
      <c r="BP181" s="26">
        <v>0</v>
      </c>
      <c r="BQ181" s="26">
        <v>0</v>
      </c>
      <c r="BR181" s="26">
        <v>0</v>
      </c>
      <c r="BS181" s="26">
        <v>0</v>
      </c>
      <c r="BT181" s="26">
        <v>0</v>
      </c>
      <c r="BU181" s="26">
        <v>0</v>
      </c>
      <c r="BV181" s="26">
        <v>0</v>
      </c>
      <c r="BW181" s="26">
        <v>0</v>
      </c>
      <c r="BX181" s="26">
        <v>0</v>
      </c>
      <c r="BY181" s="26">
        <v>0</v>
      </c>
      <c r="BZ181" s="26">
        <v>0</v>
      </c>
      <c r="CA181" s="26">
        <v>0</v>
      </c>
      <c r="CB181" s="26">
        <v>179.55</v>
      </c>
      <c r="CC181" s="27"/>
      <c r="CD181" s="27"/>
      <c r="CE181" s="26">
        <v>7.0000000000000007E-2</v>
      </c>
      <c r="CG181" s="26">
        <v>3.21</v>
      </c>
      <c r="CH181" s="26">
        <v>3.1</v>
      </c>
      <c r="CI181" s="26">
        <v>3.16</v>
      </c>
      <c r="CJ181" s="26">
        <v>362.2</v>
      </c>
      <c r="CK181" s="26">
        <v>137.63</v>
      </c>
      <c r="CL181" s="26">
        <v>249.91</v>
      </c>
      <c r="CM181" s="26">
        <v>33.270000000000003</v>
      </c>
      <c r="CN181" s="26">
        <v>19.89</v>
      </c>
      <c r="CO181" s="26">
        <v>26.58</v>
      </c>
      <c r="CP181" s="26">
        <v>8.7799999999999994</v>
      </c>
      <c r="CQ181" s="26">
        <v>0</v>
      </c>
    </row>
    <row r="182" spans="1:95" s="15" customFormat="1" ht="33" customHeight="1" x14ac:dyDescent="0.25">
      <c r="A182" s="19" t="str">
        <f>"17/4"</f>
        <v>17/4</v>
      </c>
      <c r="B182" s="20" t="s">
        <v>158</v>
      </c>
      <c r="C182" s="21">
        <v>180</v>
      </c>
      <c r="D182" s="21">
        <v>5.27</v>
      </c>
      <c r="E182" s="21">
        <v>2.7</v>
      </c>
      <c r="F182" s="21">
        <v>5.51</v>
      </c>
      <c r="G182" s="21">
        <v>0.7</v>
      </c>
      <c r="H182" s="21">
        <v>28.44</v>
      </c>
      <c r="I182" s="21">
        <v>183.01424489999999</v>
      </c>
      <c r="J182" s="21">
        <v>3.77</v>
      </c>
      <c r="K182" s="21">
        <v>0.1</v>
      </c>
      <c r="L182" s="21">
        <v>0</v>
      </c>
      <c r="M182" s="21">
        <v>0</v>
      </c>
      <c r="N182" s="21">
        <v>8.5</v>
      </c>
      <c r="O182" s="21">
        <v>19.010000000000002</v>
      </c>
      <c r="P182" s="21">
        <v>0.93</v>
      </c>
      <c r="Q182" s="21">
        <v>0</v>
      </c>
      <c r="R182" s="21">
        <v>0</v>
      </c>
      <c r="S182" s="21">
        <v>0.09</v>
      </c>
      <c r="T182" s="21">
        <v>1.44</v>
      </c>
      <c r="U182" s="21">
        <v>224.15</v>
      </c>
      <c r="V182" s="21">
        <v>162.91999999999999</v>
      </c>
      <c r="W182" s="21">
        <v>104.48</v>
      </c>
      <c r="X182" s="21">
        <v>29.49</v>
      </c>
      <c r="Y182" s="21">
        <v>125.63</v>
      </c>
      <c r="Z182" s="21">
        <v>0.63</v>
      </c>
      <c r="AA182" s="21">
        <v>21.82</v>
      </c>
      <c r="AB182" s="21">
        <v>20.88</v>
      </c>
      <c r="AC182" s="21">
        <v>40.96</v>
      </c>
      <c r="AD182" s="21">
        <v>0.15</v>
      </c>
      <c r="AE182" s="21">
        <v>0.09</v>
      </c>
      <c r="AF182" s="21">
        <v>0.12</v>
      </c>
      <c r="AG182" s="21">
        <v>0.47</v>
      </c>
      <c r="AH182" s="21">
        <v>1.98</v>
      </c>
      <c r="AI182" s="21">
        <v>0.48</v>
      </c>
      <c r="AJ182" s="15">
        <v>0</v>
      </c>
      <c r="AK182" s="15">
        <v>130.62</v>
      </c>
      <c r="AL182" s="15">
        <v>112.73</v>
      </c>
      <c r="AM182" s="15">
        <v>328.47</v>
      </c>
      <c r="AN182" s="15">
        <v>81.19</v>
      </c>
      <c r="AO182" s="15">
        <v>68.599999999999994</v>
      </c>
      <c r="AP182" s="15">
        <v>96.74</v>
      </c>
      <c r="AQ182" s="15">
        <v>43.44</v>
      </c>
      <c r="AR182" s="15">
        <v>141.96</v>
      </c>
      <c r="AS182" s="15">
        <v>223.81</v>
      </c>
      <c r="AT182" s="15">
        <v>134.13</v>
      </c>
      <c r="AU182" s="15">
        <v>175.42</v>
      </c>
      <c r="AV182" s="15">
        <v>64.849999999999994</v>
      </c>
      <c r="AW182" s="15">
        <v>89.85</v>
      </c>
      <c r="AX182" s="15">
        <v>515.13</v>
      </c>
      <c r="AY182" s="15">
        <v>0</v>
      </c>
      <c r="AZ182" s="15">
        <v>174.11</v>
      </c>
      <c r="BA182" s="15">
        <v>156.68</v>
      </c>
      <c r="BB182" s="15">
        <v>104.48</v>
      </c>
      <c r="BC182" s="15">
        <v>46.74</v>
      </c>
      <c r="BD182" s="15">
        <v>0.11</v>
      </c>
      <c r="BE182" s="15">
        <v>0.05</v>
      </c>
      <c r="BF182" s="15">
        <v>0.03</v>
      </c>
      <c r="BG182" s="15">
        <v>0.06</v>
      </c>
      <c r="BH182" s="15">
        <v>7.0000000000000007E-2</v>
      </c>
      <c r="BI182" s="15">
        <v>0.32</v>
      </c>
      <c r="BJ182" s="15">
        <v>0</v>
      </c>
      <c r="BK182" s="15">
        <v>0.93</v>
      </c>
      <c r="BL182" s="15">
        <v>0</v>
      </c>
      <c r="BM182" s="15">
        <v>0.28000000000000003</v>
      </c>
      <c r="BN182" s="15">
        <v>0</v>
      </c>
      <c r="BO182" s="15">
        <v>0</v>
      </c>
      <c r="BP182" s="15">
        <v>0</v>
      </c>
      <c r="BQ182" s="15">
        <v>0.06</v>
      </c>
      <c r="BR182" s="15">
        <v>0.09</v>
      </c>
      <c r="BS182" s="15">
        <v>0.83</v>
      </c>
      <c r="BT182" s="15">
        <v>0</v>
      </c>
      <c r="BU182" s="15">
        <v>0</v>
      </c>
      <c r="BV182" s="15">
        <v>0.38</v>
      </c>
      <c r="BW182" s="15">
        <v>0.01</v>
      </c>
      <c r="BX182" s="15">
        <v>0</v>
      </c>
      <c r="BY182" s="15">
        <v>0</v>
      </c>
      <c r="BZ182" s="15">
        <v>0</v>
      </c>
      <c r="CA182" s="15">
        <v>0</v>
      </c>
      <c r="CB182" s="15">
        <v>150.12</v>
      </c>
      <c r="CC182" s="22"/>
      <c r="CD182" s="22"/>
      <c r="CE182" s="15">
        <v>25.3</v>
      </c>
      <c r="CG182" s="15">
        <v>28.87</v>
      </c>
      <c r="CH182" s="15">
        <v>13.31</v>
      </c>
      <c r="CI182" s="15">
        <v>21.09</v>
      </c>
      <c r="CJ182" s="15">
        <v>1807.26</v>
      </c>
      <c r="CK182" s="15">
        <v>809.43</v>
      </c>
      <c r="CL182" s="15">
        <v>1308.3399999999999</v>
      </c>
      <c r="CM182" s="15">
        <v>30.52</v>
      </c>
      <c r="CN182" s="15">
        <v>13.78</v>
      </c>
      <c r="CO182" s="15">
        <v>22.15</v>
      </c>
      <c r="CP182" s="15">
        <v>4.5</v>
      </c>
      <c r="CQ182" s="15">
        <v>0.45</v>
      </c>
    </row>
    <row r="183" spans="1:95" s="16" customFormat="1" x14ac:dyDescent="0.25">
      <c r="A183" s="28"/>
      <c r="B183" s="29" t="s">
        <v>108</v>
      </c>
      <c r="C183" s="30">
        <f>SUM(C178:C182)</f>
        <v>425</v>
      </c>
      <c r="D183" s="30">
        <f t="shared" ref="D183:BO183" si="60">SUM(D178:D182)</f>
        <v>10.1</v>
      </c>
      <c r="E183" s="30">
        <f t="shared" si="60"/>
        <v>2.74</v>
      </c>
      <c r="F183" s="30">
        <f t="shared" si="60"/>
        <v>12.35</v>
      </c>
      <c r="G183" s="30">
        <f t="shared" si="60"/>
        <v>1.95</v>
      </c>
      <c r="H183" s="30">
        <f t="shared" si="60"/>
        <v>74.100000000000009</v>
      </c>
      <c r="I183" s="30">
        <f t="shared" si="60"/>
        <v>443.93869368048775</v>
      </c>
      <c r="J183" s="30">
        <f t="shared" si="60"/>
        <v>6.75</v>
      </c>
      <c r="K183" s="30">
        <f t="shared" si="60"/>
        <v>0.21000000000000002</v>
      </c>
      <c r="L183" s="30">
        <f t="shared" si="60"/>
        <v>0</v>
      </c>
      <c r="M183" s="30">
        <f t="shared" si="60"/>
        <v>0</v>
      </c>
      <c r="N183" s="30">
        <f t="shared" si="60"/>
        <v>23.36</v>
      </c>
      <c r="O183" s="30">
        <f t="shared" si="60"/>
        <v>47.89</v>
      </c>
      <c r="P183" s="30">
        <f t="shared" si="60"/>
        <v>2.85</v>
      </c>
      <c r="Q183" s="30">
        <f t="shared" si="60"/>
        <v>0</v>
      </c>
      <c r="R183" s="30">
        <f t="shared" si="60"/>
        <v>0</v>
      </c>
      <c r="S183" s="30">
        <f t="shared" si="60"/>
        <v>0.55999999999999994</v>
      </c>
      <c r="T183" s="30">
        <f t="shared" si="60"/>
        <v>2.4299999999999997</v>
      </c>
      <c r="U183" s="30">
        <f t="shared" si="60"/>
        <v>463.07</v>
      </c>
      <c r="V183" s="30">
        <f t="shared" si="60"/>
        <v>246.17</v>
      </c>
      <c r="W183" s="30">
        <f t="shared" si="60"/>
        <v>122.24000000000001</v>
      </c>
      <c r="X183" s="30">
        <f t="shared" si="60"/>
        <v>47.19</v>
      </c>
      <c r="Y183" s="30">
        <f t="shared" si="60"/>
        <v>180.03</v>
      </c>
      <c r="Z183" s="30">
        <f t="shared" si="60"/>
        <v>1.9100000000000001</v>
      </c>
      <c r="AA183" s="30">
        <f t="shared" si="60"/>
        <v>43.82</v>
      </c>
      <c r="AB183" s="30">
        <f t="shared" si="60"/>
        <v>37.879999999999995</v>
      </c>
      <c r="AC183" s="30">
        <f t="shared" si="60"/>
        <v>65.75</v>
      </c>
      <c r="AD183" s="30">
        <f t="shared" si="60"/>
        <v>1.59</v>
      </c>
      <c r="AE183" s="30">
        <f t="shared" si="60"/>
        <v>0.16999999999999998</v>
      </c>
      <c r="AF183" s="30">
        <f t="shared" si="60"/>
        <v>0.16</v>
      </c>
      <c r="AG183" s="30">
        <f t="shared" si="60"/>
        <v>1.26</v>
      </c>
      <c r="AH183" s="30">
        <f t="shared" si="60"/>
        <v>3.58</v>
      </c>
      <c r="AI183" s="30">
        <f t="shared" si="60"/>
        <v>1.18</v>
      </c>
      <c r="AJ183" s="30">
        <f t="shared" si="60"/>
        <v>0</v>
      </c>
      <c r="AK183" s="30">
        <f t="shared" si="60"/>
        <v>531.52</v>
      </c>
      <c r="AL183" s="30">
        <f t="shared" si="60"/>
        <v>455.07</v>
      </c>
      <c r="AM183" s="30">
        <f t="shared" si="60"/>
        <v>888.03</v>
      </c>
      <c r="AN183" s="30">
        <f t="shared" si="60"/>
        <v>450.67</v>
      </c>
      <c r="AO183" s="30">
        <f t="shared" si="60"/>
        <v>204.10999999999999</v>
      </c>
      <c r="AP183" s="30">
        <f t="shared" si="60"/>
        <v>356.17</v>
      </c>
      <c r="AQ183" s="30">
        <f t="shared" si="60"/>
        <v>128.38999999999999</v>
      </c>
      <c r="AR183" s="30">
        <f t="shared" si="60"/>
        <v>499.03999999999996</v>
      </c>
      <c r="AS183" s="30">
        <f t="shared" si="60"/>
        <v>330.01</v>
      </c>
      <c r="AT183" s="30">
        <f t="shared" si="60"/>
        <v>280.63</v>
      </c>
      <c r="AU183" s="30">
        <f t="shared" si="60"/>
        <v>298.66999999999996</v>
      </c>
      <c r="AV183" s="30">
        <f t="shared" si="60"/>
        <v>219.57</v>
      </c>
      <c r="AW183" s="30">
        <f t="shared" si="60"/>
        <v>203.05</v>
      </c>
      <c r="AX183" s="30">
        <f t="shared" si="60"/>
        <v>1452.23</v>
      </c>
      <c r="AY183" s="30">
        <f t="shared" si="60"/>
        <v>0</v>
      </c>
      <c r="AZ183" s="30">
        <f t="shared" si="60"/>
        <v>479.31</v>
      </c>
      <c r="BA183" s="30">
        <f t="shared" si="60"/>
        <v>291.77999999999997</v>
      </c>
      <c r="BB183" s="30">
        <f t="shared" si="60"/>
        <v>195.38</v>
      </c>
      <c r="BC183" s="30">
        <f t="shared" si="60"/>
        <v>116.44</v>
      </c>
      <c r="BD183" s="30">
        <f t="shared" si="60"/>
        <v>0.24</v>
      </c>
      <c r="BE183" s="30">
        <f t="shared" si="60"/>
        <v>0.11</v>
      </c>
      <c r="BF183" s="30">
        <f t="shared" si="60"/>
        <v>0.06</v>
      </c>
      <c r="BG183" s="30">
        <f t="shared" si="60"/>
        <v>0.14000000000000001</v>
      </c>
      <c r="BH183" s="30">
        <f t="shared" si="60"/>
        <v>0.16</v>
      </c>
      <c r="BI183" s="30">
        <f t="shared" si="60"/>
        <v>0.73</v>
      </c>
      <c r="BJ183" s="30">
        <f t="shared" si="60"/>
        <v>0</v>
      </c>
      <c r="BK183" s="30">
        <f t="shared" si="60"/>
        <v>2.16</v>
      </c>
      <c r="BL183" s="30">
        <f t="shared" si="60"/>
        <v>0</v>
      </c>
      <c r="BM183" s="30">
        <f t="shared" si="60"/>
        <v>0.68</v>
      </c>
      <c r="BN183" s="30">
        <f t="shared" si="60"/>
        <v>0</v>
      </c>
      <c r="BO183" s="30">
        <f t="shared" si="60"/>
        <v>0</v>
      </c>
      <c r="BP183" s="30">
        <f t="shared" ref="BP183:CO183" si="61">SUM(BP178:BP182)</f>
        <v>0</v>
      </c>
      <c r="BQ183" s="30">
        <f t="shared" si="61"/>
        <v>0.14000000000000001</v>
      </c>
      <c r="BR183" s="30">
        <f t="shared" si="61"/>
        <v>0.21</v>
      </c>
      <c r="BS183" s="30">
        <f t="shared" si="61"/>
        <v>2.2000000000000002</v>
      </c>
      <c r="BT183" s="30">
        <f t="shared" si="61"/>
        <v>0</v>
      </c>
      <c r="BU183" s="30">
        <f t="shared" si="61"/>
        <v>0</v>
      </c>
      <c r="BV183" s="30">
        <f t="shared" si="61"/>
        <v>0.78</v>
      </c>
      <c r="BW183" s="30">
        <f t="shared" si="61"/>
        <v>0.02</v>
      </c>
      <c r="BX183" s="30">
        <f t="shared" si="61"/>
        <v>0</v>
      </c>
      <c r="BY183" s="30">
        <f t="shared" si="61"/>
        <v>0</v>
      </c>
      <c r="BZ183" s="30">
        <f t="shared" si="61"/>
        <v>0</v>
      </c>
      <c r="CA183" s="30">
        <f t="shared" si="61"/>
        <v>0</v>
      </c>
      <c r="CB183" s="30">
        <f t="shared" si="61"/>
        <v>345.46000000000004</v>
      </c>
      <c r="CC183" s="30">
        <f t="shared" si="61"/>
        <v>0</v>
      </c>
      <c r="CD183" s="30">
        <f t="shared" si="61"/>
        <v>0</v>
      </c>
      <c r="CE183" s="30">
        <f t="shared" si="61"/>
        <v>50.14</v>
      </c>
      <c r="CF183" s="30">
        <f t="shared" si="61"/>
        <v>0</v>
      </c>
      <c r="CG183" s="30">
        <f t="shared" si="61"/>
        <v>33.54</v>
      </c>
      <c r="CH183" s="30">
        <f t="shared" si="61"/>
        <v>17.72</v>
      </c>
      <c r="CI183" s="30">
        <f t="shared" si="61"/>
        <v>25.64</v>
      </c>
      <c r="CJ183" s="30">
        <f t="shared" si="61"/>
        <v>3492.46</v>
      </c>
      <c r="CK183" s="30">
        <f t="shared" si="61"/>
        <v>1621.36</v>
      </c>
      <c r="CL183" s="30">
        <f t="shared" si="61"/>
        <v>2556.9</v>
      </c>
      <c r="CM183" s="30">
        <f t="shared" si="61"/>
        <v>76.13</v>
      </c>
      <c r="CN183" s="30">
        <f t="shared" si="61"/>
        <v>45.59</v>
      </c>
      <c r="CO183" s="30">
        <f t="shared" si="61"/>
        <v>60.86</v>
      </c>
      <c r="CP183" s="16">
        <v>13.28</v>
      </c>
      <c r="CQ183" s="16">
        <v>0.45</v>
      </c>
    </row>
    <row r="184" spans="1:95" x14ac:dyDescent="0.25">
      <c r="B184" s="18" t="s">
        <v>109</v>
      </c>
    </row>
    <row r="185" spans="1:95" s="15" customFormat="1" x14ac:dyDescent="0.25">
      <c r="A185" s="19" t="str">
        <f>"-"</f>
        <v>-</v>
      </c>
      <c r="B185" s="20" t="s">
        <v>110</v>
      </c>
      <c r="C185" s="21">
        <v>100</v>
      </c>
      <c r="D185" s="21">
        <v>0.5</v>
      </c>
      <c r="E185" s="21">
        <v>0</v>
      </c>
      <c r="F185" s="21">
        <v>0.1</v>
      </c>
      <c r="G185" s="21">
        <v>0</v>
      </c>
      <c r="H185" s="21">
        <v>10.3</v>
      </c>
      <c r="I185" s="21">
        <v>43.239999999999995</v>
      </c>
      <c r="J185" s="21">
        <v>0</v>
      </c>
      <c r="K185" s="21">
        <v>0</v>
      </c>
      <c r="L185" s="21">
        <v>0</v>
      </c>
      <c r="M185" s="21">
        <v>0</v>
      </c>
      <c r="N185" s="21">
        <v>9.9</v>
      </c>
      <c r="O185" s="21">
        <v>0.2</v>
      </c>
      <c r="P185" s="21">
        <v>0.2</v>
      </c>
      <c r="Q185" s="21">
        <v>0</v>
      </c>
      <c r="R185" s="21">
        <v>0</v>
      </c>
      <c r="S185" s="21">
        <v>0.5</v>
      </c>
      <c r="T185" s="21">
        <v>0.3</v>
      </c>
      <c r="U185" s="21">
        <v>6</v>
      </c>
      <c r="V185" s="21">
        <v>120</v>
      </c>
      <c r="W185" s="21">
        <v>7</v>
      </c>
      <c r="X185" s="21">
        <v>4</v>
      </c>
      <c r="Y185" s="21">
        <v>7</v>
      </c>
      <c r="Z185" s="21">
        <v>1.4</v>
      </c>
      <c r="AA185" s="21">
        <v>0</v>
      </c>
      <c r="AB185" s="21">
        <v>0</v>
      </c>
      <c r="AC185" s="21">
        <v>0</v>
      </c>
      <c r="AD185" s="21">
        <v>0.1</v>
      </c>
      <c r="AE185" s="21">
        <v>0.01</v>
      </c>
      <c r="AF185" s="21">
        <v>0.01</v>
      </c>
      <c r="AG185" s="21">
        <v>0.1</v>
      </c>
      <c r="AH185" s="21">
        <v>0.2</v>
      </c>
      <c r="AI185" s="21">
        <v>2</v>
      </c>
      <c r="AJ185" s="15">
        <v>0.2</v>
      </c>
      <c r="AK185" s="15">
        <v>8</v>
      </c>
      <c r="AL185" s="15">
        <v>10</v>
      </c>
      <c r="AM185" s="15">
        <v>14</v>
      </c>
      <c r="AN185" s="15">
        <v>14</v>
      </c>
      <c r="AO185" s="15">
        <v>2</v>
      </c>
      <c r="AP185" s="15">
        <v>8</v>
      </c>
      <c r="AQ185" s="15">
        <v>2</v>
      </c>
      <c r="AR185" s="15">
        <v>7</v>
      </c>
      <c r="AS185" s="15">
        <v>13</v>
      </c>
      <c r="AT185" s="15">
        <v>8</v>
      </c>
      <c r="AU185" s="15">
        <v>58</v>
      </c>
      <c r="AV185" s="15">
        <v>5</v>
      </c>
      <c r="AW185" s="15">
        <v>11</v>
      </c>
      <c r="AX185" s="15">
        <v>32</v>
      </c>
      <c r="AY185" s="15">
        <v>0</v>
      </c>
      <c r="AZ185" s="15">
        <v>10</v>
      </c>
      <c r="BA185" s="15">
        <v>12</v>
      </c>
      <c r="BB185" s="15">
        <v>5</v>
      </c>
      <c r="BC185" s="15">
        <v>4</v>
      </c>
      <c r="BD185" s="15">
        <v>0</v>
      </c>
      <c r="BE185" s="15">
        <v>0</v>
      </c>
      <c r="BF185" s="15">
        <v>0</v>
      </c>
      <c r="BG185" s="15">
        <v>0</v>
      </c>
      <c r="BH185" s="15">
        <v>0</v>
      </c>
      <c r="BI185" s="15">
        <v>0</v>
      </c>
      <c r="BJ185" s="15">
        <v>0</v>
      </c>
      <c r="BK185" s="15">
        <v>0</v>
      </c>
      <c r="BL185" s="15">
        <v>0</v>
      </c>
      <c r="BM185" s="15">
        <v>0</v>
      </c>
      <c r="BN185" s="15">
        <v>0</v>
      </c>
      <c r="BO185" s="15">
        <v>0</v>
      </c>
      <c r="BP185" s="15">
        <v>0</v>
      </c>
      <c r="BQ185" s="15">
        <v>0</v>
      </c>
      <c r="BR185" s="15">
        <v>0</v>
      </c>
      <c r="BS185" s="15">
        <v>0</v>
      </c>
      <c r="BT185" s="15">
        <v>0</v>
      </c>
      <c r="BU185" s="15">
        <v>0</v>
      </c>
      <c r="BV185" s="15">
        <v>0</v>
      </c>
      <c r="BW185" s="15">
        <v>0</v>
      </c>
      <c r="BX185" s="15">
        <v>0</v>
      </c>
      <c r="BY185" s="15">
        <v>0</v>
      </c>
      <c r="BZ185" s="15">
        <v>0</v>
      </c>
      <c r="CA185" s="15">
        <v>0</v>
      </c>
      <c r="CB185" s="15">
        <v>88.1</v>
      </c>
      <c r="CC185" s="22"/>
      <c r="CD185" s="22"/>
      <c r="CE185" s="15">
        <v>0</v>
      </c>
      <c r="CG185" s="15">
        <v>2</v>
      </c>
      <c r="CH185" s="15">
        <v>2</v>
      </c>
      <c r="CI185" s="15">
        <v>2</v>
      </c>
      <c r="CJ185" s="15">
        <v>200</v>
      </c>
      <c r="CK185" s="15">
        <v>91</v>
      </c>
      <c r="CL185" s="15">
        <v>145.5</v>
      </c>
      <c r="CM185" s="15">
        <v>0.3</v>
      </c>
      <c r="CN185" s="15">
        <v>0.3</v>
      </c>
      <c r="CO185" s="15">
        <v>0.3</v>
      </c>
      <c r="CP185" s="15">
        <v>0</v>
      </c>
      <c r="CQ185" s="15">
        <v>0</v>
      </c>
    </row>
    <row r="186" spans="1:95" s="16" customFormat="1" x14ac:dyDescent="0.25">
      <c r="A186" s="28"/>
      <c r="B186" s="29" t="s">
        <v>111</v>
      </c>
      <c r="C186" s="30">
        <f>SUM(C185)</f>
        <v>100</v>
      </c>
      <c r="D186" s="30">
        <f t="shared" ref="D186:BO186" si="62">SUM(D185)</f>
        <v>0.5</v>
      </c>
      <c r="E186" s="30">
        <f t="shared" si="62"/>
        <v>0</v>
      </c>
      <c r="F186" s="30">
        <f t="shared" si="62"/>
        <v>0.1</v>
      </c>
      <c r="G186" s="30">
        <f t="shared" si="62"/>
        <v>0</v>
      </c>
      <c r="H186" s="30">
        <f t="shared" si="62"/>
        <v>10.3</v>
      </c>
      <c r="I186" s="30">
        <f t="shared" si="62"/>
        <v>43.239999999999995</v>
      </c>
      <c r="J186" s="30">
        <f t="shared" si="62"/>
        <v>0</v>
      </c>
      <c r="K186" s="30">
        <f t="shared" si="62"/>
        <v>0</v>
      </c>
      <c r="L186" s="30">
        <f t="shared" si="62"/>
        <v>0</v>
      </c>
      <c r="M186" s="30">
        <f t="shared" si="62"/>
        <v>0</v>
      </c>
      <c r="N186" s="30">
        <f t="shared" si="62"/>
        <v>9.9</v>
      </c>
      <c r="O186" s="30">
        <f t="shared" si="62"/>
        <v>0.2</v>
      </c>
      <c r="P186" s="30">
        <f t="shared" si="62"/>
        <v>0.2</v>
      </c>
      <c r="Q186" s="30">
        <f t="shared" si="62"/>
        <v>0</v>
      </c>
      <c r="R186" s="30">
        <f t="shared" si="62"/>
        <v>0</v>
      </c>
      <c r="S186" s="30">
        <f t="shared" si="62"/>
        <v>0.5</v>
      </c>
      <c r="T186" s="30">
        <f t="shared" si="62"/>
        <v>0.3</v>
      </c>
      <c r="U186" s="30">
        <f t="shared" si="62"/>
        <v>6</v>
      </c>
      <c r="V186" s="30">
        <f t="shared" si="62"/>
        <v>120</v>
      </c>
      <c r="W186" s="30">
        <f t="shared" si="62"/>
        <v>7</v>
      </c>
      <c r="X186" s="30">
        <f t="shared" si="62"/>
        <v>4</v>
      </c>
      <c r="Y186" s="30">
        <f t="shared" si="62"/>
        <v>7</v>
      </c>
      <c r="Z186" s="30">
        <f t="shared" si="62"/>
        <v>1.4</v>
      </c>
      <c r="AA186" s="30">
        <f t="shared" si="62"/>
        <v>0</v>
      </c>
      <c r="AB186" s="30">
        <f t="shared" si="62"/>
        <v>0</v>
      </c>
      <c r="AC186" s="30">
        <f t="shared" si="62"/>
        <v>0</v>
      </c>
      <c r="AD186" s="30">
        <f t="shared" si="62"/>
        <v>0.1</v>
      </c>
      <c r="AE186" s="30">
        <f t="shared" si="62"/>
        <v>0.01</v>
      </c>
      <c r="AF186" s="30">
        <f t="shared" si="62"/>
        <v>0.01</v>
      </c>
      <c r="AG186" s="30">
        <f t="shared" si="62"/>
        <v>0.1</v>
      </c>
      <c r="AH186" s="30">
        <f t="shared" si="62"/>
        <v>0.2</v>
      </c>
      <c r="AI186" s="30">
        <f t="shared" si="62"/>
        <v>2</v>
      </c>
      <c r="AJ186" s="30">
        <f t="shared" si="62"/>
        <v>0.2</v>
      </c>
      <c r="AK186" s="30">
        <f t="shared" si="62"/>
        <v>8</v>
      </c>
      <c r="AL186" s="30">
        <f t="shared" si="62"/>
        <v>10</v>
      </c>
      <c r="AM186" s="30">
        <f t="shared" si="62"/>
        <v>14</v>
      </c>
      <c r="AN186" s="30">
        <f t="shared" si="62"/>
        <v>14</v>
      </c>
      <c r="AO186" s="30">
        <f t="shared" si="62"/>
        <v>2</v>
      </c>
      <c r="AP186" s="30">
        <f t="shared" si="62"/>
        <v>8</v>
      </c>
      <c r="AQ186" s="30">
        <f t="shared" si="62"/>
        <v>2</v>
      </c>
      <c r="AR186" s="30">
        <f t="shared" si="62"/>
        <v>7</v>
      </c>
      <c r="AS186" s="30">
        <f t="shared" si="62"/>
        <v>13</v>
      </c>
      <c r="AT186" s="30">
        <f t="shared" si="62"/>
        <v>8</v>
      </c>
      <c r="AU186" s="30">
        <f t="shared" si="62"/>
        <v>58</v>
      </c>
      <c r="AV186" s="30">
        <f t="shared" si="62"/>
        <v>5</v>
      </c>
      <c r="AW186" s="30">
        <f t="shared" si="62"/>
        <v>11</v>
      </c>
      <c r="AX186" s="30">
        <f t="shared" si="62"/>
        <v>32</v>
      </c>
      <c r="AY186" s="30">
        <f t="shared" si="62"/>
        <v>0</v>
      </c>
      <c r="AZ186" s="30">
        <f t="shared" si="62"/>
        <v>10</v>
      </c>
      <c r="BA186" s="30">
        <f t="shared" si="62"/>
        <v>12</v>
      </c>
      <c r="BB186" s="30">
        <f t="shared" si="62"/>
        <v>5</v>
      </c>
      <c r="BC186" s="30">
        <f t="shared" si="62"/>
        <v>4</v>
      </c>
      <c r="BD186" s="30">
        <f t="shared" si="62"/>
        <v>0</v>
      </c>
      <c r="BE186" s="30">
        <f t="shared" si="62"/>
        <v>0</v>
      </c>
      <c r="BF186" s="30">
        <f t="shared" si="62"/>
        <v>0</v>
      </c>
      <c r="BG186" s="30">
        <f t="shared" si="62"/>
        <v>0</v>
      </c>
      <c r="BH186" s="30">
        <f t="shared" si="62"/>
        <v>0</v>
      </c>
      <c r="BI186" s="30">
        <f t="shared" si="62"/>
        <v>0</v>
      </c>
      <c r="BJ186" s="30">
        <f t="shared" si="62"/>
        <v>0</v>
      </c>
      <c r="BK186" s="30">
        <f t="shared" si="62"/>
        <v>0</v>
      </c>
      <c r="BL186" s="30">
        <f t="shared" si="62"/>
        <v>0</v>
      </c>
      <c r="BM186" s="30">
        <f t="shared" si="62"/>
        <v>0</v>
      </c>
      <c r="BN186" s="30">
        <f t="shared" si="62"/>
        <v>0</v>
      </c>
      <c r="BO186" s="30">
        <f t="shared" si="62"/>
        <v>0</v>
      </c>
      <c r="BP186" s="30">
        <f t="shared" ref="BP186:CO186" si="63">SUM(BP185)</f>
        <v>0</v>
      </c>
      <c r="BQ186" s="30">
        <f t="shared" si="63"/>
        <v>0</v>
      </c>
      <c r="BR186" s="30">
        <f t="shared" si="63"/>
        <v>0</v>
      </c>
      <c r="BS186" s="30">
        <f t="shared" si="63"/>
        <v>0</v>
      </c>
      <c r="BT186" s="30">
        <f t="shared" si="63"/>
        <v>0</v>
      </c>
      <c r="BU186" s="30">
        <f t="shared" si="63"/>
        <v>0</v>
      </c>
      <c r="BV186" s="30">
        <f t="shared" si="63"/>
        <v>0</v>
      </c>
      <c r="BW186" s="30">
        <f t="shared" si="63"/>
        <v>0</v>
      </c>
      <c r="BX186" s="30">
        <f t="shared" si="63"/>
        <v>0</v>
      </c>
      <c r="BY186" s="30">
        <f t="shared" si="63"/>
        <v>0</v>
      </c>
      <c r="BZ186" s="30">
        <f t="shared" si="63"/>
        <v>0</v>
      </c>
      <c r="CA186" s="30">
        <f t="shared" si="63"/>
        <v>0</v>
      </c>
      <c r="CB186" s="30">
        <f t="shared" si="63"/>
        <v>88.1</v>
      </c>
      <c r="CC186" s="30">
        <f t="shared" si="63"/>
        <v>0</v>
      </c>
      <c r="CD186" s="30">
        <f t="shared" si="63"/>
        <v>0</v>
      </c>
      <c r="CE186" s="30">
        <f t="shared" si="63"/>
        <v>0</v>
      </c>
      <c r="CF186" s="30">
        <f t="shared" si="63"/>
        <v>0</v>
      </c>
      <c r="CG186" s="30">
        <f t="shared" si="63"/>
        <v>2</v>
      </c>
      <c r="CH186" s="30">
        <f t="shared" si="63"/>
        <v>2</v>
      </c>
      <c r="CI186" s="30">
        <f t="shared" si="63"/>
        <v>2</v>
      </c>
      <c r="CJ186" s="30">
        <f t="shared" si="63"/>
        <v>200</v>
      </c>
      <c r="CK186" s="30">
        <f t="shared" si="63"/>
        <v>91</v>
      </c>
      <c r="CL186" s="30">
        <f t="shared" si="63"/>
        <v>145.5</v>
      </c>
      <c r="CM186" s="30">
        <f t="shared" si="63"/>
        <v>0.3</v>
      </c>
      <c r="CN186" s="30">
        <f t="shared" si="63"/>
        <v>0.3</v>
      </c>
      <c r="CO186" s="30">
        <f t="shared" si="63"/>
        <v>0.3</v>
      </c>
      <c r="CP186" s="16">
        <v>0</v>
      </c>
      <c r="CQ186" s="16">
        <v>0</v>
      </c>
    </row>
    <row r="187" spans="1:95" x14ac:dyDescent="0.25">
      <c r="B187" s="18" t="s">
        <v>112</v>
      </c>
    </row>
    <row r="188" spans="1:95" s="26" customFormat="1" x14ac:dyDescent="0.25">
      <c r="A188" s="23" t="str">
        <f>"-"</f>
        <v>-</v>
      </c>
      <c r="B188" s="24" t="s">
        <v>113</v>
      </c>
      <c r="C188" s="25">
        <v>20</v>
      </c>
      <c r="D188" s="25">
        <v>1.32</v>
      </c>
      <c r="E188" s="25">
        <v>0</v>
      </c>
      <c r="F188" s="25">
        <v>0.13</v>
      </c>
      <c r="G188" s="25">
        <v>0.13</v>
      </c>
      <c r="H188" s="25">
        <v>9.3800000000000008</v>
      </c>
      <c r="I188" s="25">
        <v>44.780199999999994</v>
      </c>
      <c r="J188" s="25">
        <v>0</v>
      </c>
      <c r="K188" s="25">
        <v>0</v>
      </c>
      <c r="L188" s="25">
        <v>0</v>
      </c>
      <c r="M188" s="25">
        <v>0</v>
      </c>
      <c r="N188" s="25">
        <v>0.22</v>
      </c>
      <c r="O188" s="25">
        <v>9.1199999999999992</v>
      </c>
      <c r="P188" s="25">
        <v>0.04</v>
      </c>
      <c r="Q188" s="25">
        <v>0</v>
      </c>
      <c r="R188" s="25">
        <v>0</v>
      </c>
      <c r="S188" s="25">
        <v>0</v>
      </c>
      <c r="T188" s="25">
        <v>0.36</v>
      </c>
      <c r="U188" s="25">
        <v>0</v>
      </c>
      <c r="V188" s="25">
        <v>0</v>
      </c>
      <c r="W188" s="25">
        <v>0</v>
      </c>
      <c r="X188" s="25">
        <v>0</v>
      </c>
      <c r="Y188" s="25">
        <v>0</v>
      </c>
      <c r="Z188" s="25">
        <v>0</v>
      </c>
      <c r="AA188" s="25">
        <v>0</v>
      </c>
      <c r="AB188" s="25">
        <v>0</v>
      </c>
      <c r="AC188" s="25">
        <v>0</v>
      </c>
      <c r="AD188" s="25">
        <v>0</v>
      </c>
      <c r="AE188" s="25">
        <v>0</v>
      </c>
      <c r="AF188" s="25">
        <v>0</v>
      </c>
      <c r="AG188" s="25">
        <v>0</v>
      </c>
      <c r="AH188" s="25">
        <v>0</v>
      </c>
      <c r="AI188" s="25">
        <v>0</v>
      </c>
      <c r="AJ188" s="26">
        <v>0</v>
      </c>
      <c r="AK188" s="26">
        <v>63.86</v>
      </c>
      <c r="AL188" s="26">
        <v>66.47</v>
      </c>
      <c r="AM188" s="26">
        <v>101.79</v>
      </c>
      <c r="AN188" s="26">
        <v>33.76</v>
      </c>
      <c r="AO188" s="26">
        <v>20.010000000000002</v>
      </c>
      <c r="AP188" s="26">
        <v>40.020000000000003</v>
      </c>
      <c r="AQ188" s="26">
        <v>15.14</v>
      </c>
      <c r="AR188" s="26">
        <v>72.38</v>
      </c>
      <c r="AS188" s="26">
        <v>44.89</v>
      </c>
      <c r="AT188" s="26">
        <v>62.64</v>
      </c>
      <c r="AU188" s="26">
        <v>51.68</v>
      </c>
      <c r="AV188" s="26">
        <v>27.14</v>
      </c>
      <c r="AW188" s="26">
        <v>48.02</v>
      </c>
      <c r="AX188" s="26">
        <v>401.59</v>
      </c>
      <c r="AY188" s="26">
        <v>0</v>
      </c>
      <c r="AZ188" s="26">
        <v>130.85</v>
      </c>
      <c r="BA188" s="26">
        <v>56.9</v>
      </c>
      <c r="BB188" s="26">
        <v>37.76</v>
      </c>
      <c r="BC188" s="26">
        <v>29.93</v>
      </c>
      <c r="BD188" s="26">
        <v>0</v>
      </c>
      <c r="BE188" s="26">
        <v>0</v>
      </c>
      <c r="BF188" s="26">
        <v>0</v>
      </c>
      <c r="BG188" s="26">
        <v>0</v>
      </c>
      <c r="BH188" s="26">
        <v>0</v>
      </c>
      <c r="BI188" s="26">
        <v>0</v>
      </c>
      <c r="BJ188" s="26">
        <v>0</v>
      </c>
      <c r="BK188" s="26">
        <v>0.02</v>
      </c>
      <c r="BL188" s="26">
        <v>0</v>
      </c>
      <c r="BM188" s="26">
        <v>0</v>
      </c>
      <c r="BN188" s="26">
        <v>0</v>
      </c>
      <c r="BO188" s="26">
        <v>0</v>
      </c>
      <c r="BP188" s="26">
        <v>0</v>
      </c>
      <c r="BQ188" s="26">
        <v>0</v>
      </c>
      <c r="BR188" s="26">
        <v>0</v>
      </c>
      <c r="BS188" s="26">
        <v>0.01</v>
      </c>
      <c r="BT188" s="26">
        <v>0</v>
      </c>
      <c r="BU188" s="26">
        <v>0</v>
      </c>
      <c r="BV188" s="26">
        <v>0.06</v>
      </c>
      <c r="BW188" s="26">
        <v>0</v>
      </c>
      <c r="BX188" s="26">
        <v>0</v>
      </c>
      <c r="BY188" s="26">
        <v>0</v>
      </c>
      <c r="BZ188" s="26">
        <v>0</v>
      </c>
      <c r="CA188" s="26">
        <v>0</v>
      </c>
      <c r="CB188" s="26">
        <v>7.82</v>
      </c>
      <c r="CC188" s="27"/>
      <c r="CD188" s="27"/>
      <c r="CE188" s="26">
        <v>0</v>
      </c>
      <c r="CG188" s="26">
        <v>0</v>
      </c>
      <c r="CH188" s="26">
        <v>0</v>
      </c>
      <c r="CI188" s="26">
        <v>0</v>
      </c>
      <c r="CJ188" s="26">
        <v>380</v>
      </c>
      <c r="CK188" s="26">
        <v>146.4</v>
      </c>
      <c r="CL188" s="26">
        <v>263.2</v>
      </c>
      <c r="CM188" s="26">
        <v>3.04</v>
      </c>
      <c r="CN188" s="26">
        <v>3.04</v>
      </c>
      <c r="CO188" s="26">
        <v>3.04</v>
      </c>
      <c r="CP188" s="26">
        <v>0</v>
      </c>
      <c r="CQ188" s="26">
        <v>0</v>
      </c>
    </row>
    <row r="189" spans="1:95" s="26" customFormat="1" x14ac:dyDescent="0.25">
      <c r="A189" s="23" t="str">
        <f>"-"</f>
        <v>-</v>
      </c>
      <c r="B189" s="24" t="s">
        <v>114</v>
      </c>
      <c r="C189" s="25">
        <v>20</v>
      </c>
      <c r="D189" s="25">
        <v>1.32</v>
      </c>
      <c r="E189" s="25">
        <v>0</v>
      </c>
      <c r="F189" s="25">
        <v>0.24</v>
      </c>
      <c r="G189" s="25">
        <v>0.24</v>
      </c>
      <c r="H189" s="25">
        <v>8.34</v>
      </c>
      <c r="I189" s="25">
        <v>38.676000000000002</v>
      </c>
      <c r="J189" s="25">
        <v>0.04</v>
      </c>
      <c r="K189" s="25">
        <v>0</v>
      </c>
      <c r="L189" s="25">
        <v>0</v>
      </c>
      <c r="M189" s="25">
        <v>0</v>
      </c>
      <c r="N189" s="25">
        <v>0.24</v>
      </c>
      <c r="O189" s="25">
        <v>6.44</v>
      </c>
      <c r="P189" s="25">
        <v>1.66</v>
      </c>
      <c r="Q189" s="25">
        <v>0</v>
      </c>
      <c r="R189" s="25">
        <v>0</v>
      </c>
      <c r="S189" s="25">
        <v>0.2</v>
      </c>
      <c r="T189" s="25">
        <v>0.5</v>
      </c>
      <c r="U189" s="25">
        <v>122</v>
      </c>
      <c r="V189" s="25">
        <v>49</v>
      </c>
      <c r="W189" s="25">
        <v>7</v>
      </c>
      <c r="X189" s="25">
        <v>9.4</v>
      </c>
      <c r="Y189" s="25">
        <v>31.6</v>
      </c>
      <c r="Z189" s="25">
        <v>0.78</v>
      </c>
      <c r="AA189" s="25">
        <v>0</v>
      </c>
      <c r="AB189" s="25">
        <v>1</v>
      </c>
      <c r="AC189" s="25">
        <v>0.2</v>
      </c>
      <c r="AD189" s="25">
        <v>0.28000000000000003</v>
      </c>
      <c r="AE189" s="25">
        <v>0.04</v>
      </c>
      <c r="AF189" s="25">
        <v>0.02</v>
      </c>
      <c r="AG189" s="25">
        <v>0.14000000000000001</v>
      </c>
      <c r="AH189" s="25">
        <v>0.4</v>
      </c>
      <c r="AI189" s="25">
        <v>0</v>
      </c>
      <c r="AJ189" s="26">
        <v>0</v>
      </c>
      <c r="AK189" s="26">
        <v>64.400000000000006</v>
      </c>
      <c r="AL189" s="26">
        <v>49.6</v>
      </c>
      <c r="AM189" s="26">
        <v>85.4</v>
      </c>
      <c r="AN189" s="26">
        <v>44.6</v>
      </c>
      <c r="AO189" s="26">
        <v>18.600000000000001</v>
      </c>
      <c r="AP189" s="26">
        <v>39.6</v>
      </c>
      <c r="AQ189" s="26">
        <v>16</v>
      </c>
      <c r="AR189" s="26">
        <v>74.2</v>
      </c>
      <c r="AS189" s="26">
        <v>59.4</v>
      </c>
      <c r="AT189" s="26">
        <v>58.2</v>
      </c>
      <c r="AU189" s="26">
        <v>92.8</v>
      </c>
      <c r="AV189" s="26">
        <v>24.8</v>
      </c>
      <c r="AW189" s="26">
        <v>62</v>
      </c>
      <c r="AX189" s="26">
        <v>311.8</v>
      </c>
      <c r="AY189" s="26">
        <v>0</v>
      </c>
      <c r="AZ189" s="26">
        <v>105.2</v>
      </c>
      <c r="BA189" s="26">
        <v>58.2</v>
      </c>
      <c r="BB189" s="26">
        <v>36</v>
      </c>
      <c r="BC189" s="26">
        <v>26</v>
      </c>
      <c r="BD189" s="26">
        <v>0</v>
      </c>
      <c r="BE189" s="26">
        <v>0</v>
      </c>
      <c r="BF189" s="26">
        <v>0</v>
      </c>
      <c r="BG189" s="26">
        <v>0</v>
      </c>
      <c r="BH189" s="26">
        <v>0</v>
      </c>
      <c r="BI189" s="26">
        <v>0</v>
      </c>
      <c r="BJ189" s="26">
        <v>0</v>
      </c>
      <c r="BK189" s="26">
        <v>0.03</v>
      </c>
      <c r="BL189" s="26">
        <v>0</v>
      </c>
      <c r="BM189" s="26">
        <v>0</v>
      </c>
      <c r="BN189" s="26">
        <v>0</v>
      </c>
      <c r="BO189" s="26">
        <v>0</v>
      </c>
      <c r="BP189" s="26">
        <v>0</v>
      </c>
      <c r="BQ189" s="26">
        <v>0</v>
      </c>
      <c r="BR189" s="26">
        <v>0</v>
      </c>
      <c r="BS189" s="26">
        <v>0.02</v>
      </c>
      <c r="BT189" s="26">
        <v>0</v>
      </c>
      <c r="BU189" s="26">
        <v>0</v>
      </c>
      <c r="BV189" s="26">
        <v>0.1</v>
      </c>
      <c r="BW189" s="26">
        <v>0.02</v>
      </c>
      <c r="BX189" s="26">
        <v>0</v>
      </c>
      <c r="BY189" s="26">
        <v>0</v>
      </c>
      <c r="BZ189" s="26">
        <v>0</v>
      </c>
      <c r="CA189" s="26">
        <v>0</v>
      </c>
      <c r="CB189" s="26">
        <v>9.4</v>
      </c>
      <c r="CC189" s="27"/>
      <c r="CD189" s="27"/>
      <c r="CE189" s="26">
        <v>0.17</v>
      </c>
      <c r="CG189" s="26">
        <v>1</v>
      </c>
      <c r="CH189" s="26">
        <v>1</v>
      </c>
      <c r="CI189" s="26">
        <v>1</v>
      </c>
      <c r="CJ189" s="26">
        <v>190</v>
      </c>
      <c r="CK189" s="26">
        <v>73.2</v>
      </c>
      <c r="CL189" s="26">
        <v>131.6</v>
      </c>
      <c r="CM189" s="26">
        <v>1.9</v>
      </c>
      <c r="CN189" s="26">
        <v>1.58</v>
      </c>
      <c r="CO189" s="26">
        <v>1.74</v>
      </c>
      <c r="CP189" s="26">
        <v>0</v>
      </c>
      <c r="CQ189" s="26">
        <v>0</v>
      </c>
    </row>
    <row r="190" spans="1:95" s="26" customFormat="1" x14ac:dyDescent="0.25">
      <c r="A190" s="23" t="str">
        <f>"3/10"</f>
        <v>3/10</v>
      </c>
      <c r="B190" s="24" t="s">
        <v>115</v>
      </c>
      <c r="C190" s="25">
        <v>180</v>
      </c>
      <c r="D190" s="25">
        <v>0.14000000000000001</v>
      </c>
      <c r="E190" s="25">
        <v>0</v>
      </c>
      <c r="F190" s="25">
        <v>0.14000000000000001</v>
      </c>
      <c r="G190" s="25">
        <v>0.14000000000000001</v>
      </c>
      <c r="H190" s="25">
        <v>21.67</v>
      </c>
      <c r="I190" s="25">
        <v>84.015215999999995</v>
      </c>
      <c r="J190" s="25">
        <v>0.04</v>
      </c>
      <c r="K190" s="25">
        <v>0</v>
      </c>
      <c r="L190" s="25">
        <v>0</v>
      </c>
      <c r="M190" s="25">
        <v>0</v>
      </c>
      <c r="N190" s="25">
        <v>20.78</v>
      </c>
      <c r="O190" s="25">
        <v>0.27</v>
      </c>
      <c r="P190" s="25">
        <v>0.62</v>
      </c>
      <c r="Q190" s="25">
        <v>0</v>
      </c>
      <c r="R190" s="25">
        <v>0</v>
      </c>
      <c r="S190" s="25">
        <v>0.28999999999999998</v>
      </c>
      <c r="T190" s="25">
        <v>0.2</v>
      </c>
      <c r="U190" s="25">
        <v>9.44</v>
      </c>
      <c r="V190" s="25">
        <v>99.61</v>
      </c>
      <c r="W190" s="25">
        <v>6.11</v>
      </c>
      <c r="X190" s="25">
        <v>3.08</v>
      </c>
      <c r="Y190" s="25">
        <v>3.68</v>
      </c>
      <c r="Z190" s="25">
        <v>0.82</v>
      </c>
      <c r="AA190" s="25">
        <v>0</v>
      </c>
      <c r="AB190" s="25">
        <v>9.7200000000000006</v>
      </c>
      <c r="AC190" s="25">
        <v>1.8</v>
      </c>
      <c r="AD190" s="25">
        <v>7.0000000000000007E-2</v>
      </c>
      <c r="AE190" s="25">
        <v>0.01</v>
      </c>
      <c r="AF190" s="25">
        <v>0.01</v>
      </c>
      <c r="AG190" s="25">
        <v>0.09</v>
      </c>
      <c r="AH190" s="25">
        <v>0.14000000000000001</v>
      </c>
      <c r="AI190" s="25">
        <v>1.44</v>
      </c>
      <c r="AJ190" s="26">
        <v>0</v>
      </c>
      <c r="AK190" s="26">
        <v>4.2300000000000004</v>
      </c>
      <c r="AL190" s="26">
        <v>4.59</v>
      </c>
      <c r="AM190" s="26">
        <v>6.7</v>
      </c>
      <c r="AN190" s="26">
        <v>6.35</v>
      </c>
      <c r="AO190" s="26">
        <v>1.06</v>
      </c>
      <c r="AP190" s="26">
        <v>3.88</v>
      </c>
      <c r="AQ190" s="26">
        <v>1.06</v>
      </c>
      <c r="AR190" s="26">
        <v>3.18</v>
      </c>
      <c r="AS190" s="26">
        <v>6</v>
      </c>
      <c r="AT190" s="26">
        <v>3.53</v>
      </c>
      <c r="AU190" s="26">
        <v>27.52</v>
      </c>
      <c r="AV190" s="26">
        <v>2.4700000000000002</v>
      </c>
      <c r="AW190" s="26">
        <v>4.9400000000000004</v>
      </c>
      <c r="AX190" s="26">
        <v>14.82</v>
      </c>
      <c r="AY190" s="26">
        <v>0</v>
      </c>
      <c r="AZ190" s="26">
        <v>4.59</v>
      </c>
      <c r="BA190" s="26">
        <v>5.64</v>
      </c>
      <c r="BB190" s="26">
        <v>2.12</v>
      </c>
      <c r="BC190" s="26">
        <v>1.76</v>
      </c>
      <c r="BD190" s="26">
        <v>0</v>
      </c>
      <c r="BE190" s="26">
        <v>0</v>
      </c>
      <c r="BF190" s="26">
        <v>0</v>
      </c>
      <c r="BG190" s="26">
        <v>0</v>
      </c>
      <c r="BH190" s="26">
        <v>0</v>
      </c>
      <c r="BI190" s="26">
        <v>0</v>
      </c>
      <c r="BJ190" s="26">
        <v>0</v>
      </c>
      <c r="BK190" s="26">
        <v>0</v>
      </c>
      <c r="BL190" s="26">
        <v>0</v>
      </c>
      <c r="BM190" s="26">
        <v>0</v>
      </c>
      <c r="BN190" s="26">
        <v>0</v>
      </c>
      <c r="BO190" s="26">
        <v>0</v>
      </c>
      <c r="BP190" s="26">
        <v>0</v>
      </c>
      <c r="BQ190" s="26">
        <v>0</v>
      </c>
      <c r="BR190" s="26">
        <v>0</v>
      </c>
      <c r="BS190" s="26">
        <v>0</v>
      </c>
      <c r="BT190" s="26">
        <v>0</v>
      </c>
      <c r="BU190" s="26">
        <v>0</v>
      </c>
      <c r="BV190" s="26">
        <v>0</v>
      </c>
      <c r="BW190" s="26">
        <v>0</v>
      </c>
      <c r="BX190" s="26">
        <v>0</v>
      </c>
      <c r="BY190" s="26">
        <v>0</v>
      </c>
      <c r="BZ190" s="26">
        <v>0</v>
      </c>
      <c r="CA190" s="26">
        <v>0</v>
      </c>
      <c r="CB190" s="26">
        <v>220.09</v>
      </c>
      <c r="CC190" s="27"/>
      <c r="CD190" s="27"/>
      <c r="CE190" s="26">
        <v>1.62</v>
      </c>
      <c r="CG190" s="26">
        <v>3.75</v>
      </c>
      <c r="CH190" s="26">
        <v>3.75</v>
      </c>
      <c r="CI190" s="26">
        <v>3.75</v>
      </c>
      <c r="CJ190" s="26">
        <v>360</v>
      </c>
      <c r="CK190" s="26">
        <v>174.15</v>
      </c>
      <c r="CL190" s="26">
        <v>267.08</v>
      </c>
      <c r="CM190" s="26">
        <v>34.340000000000003</v>
      </c>
      <c r="CN190" s="26">
        <v>20.16</v>
      </c>
      <c r="CO190" s="26">
        <v>27.25</v>
      </c>
      <c r="CP190" s="26">
        <v>18</v>
      </c>
      <c r="CQ190" s="26">
        <v>0</v>
      </c>
    </row>
    <row r="191" spans="1:95" s="26" customFormat="1" ht="31.5" customHeight="1" x14ac:dyDescent="0.25">
      <c r="A191" s="23" t="str">
        <f>"3/1"</f>
        <v>3/1</v>
      </c>
      <c r="B191" s="24" t="s">
        <v>116</v>
      </c>
      <c r="C191" s="25">
        <v>50</v>
      </c>
      <c r="D191" s="25">
        <v>0.8</v>
      </c>
      <c r="E191" s="25">
        <v>0</v>
      </c>
      <c r="F191" s="25">
        <v>2.98</v>
      </c>
      <c r="G191" s="25">
        <v>2.98</v>
      </c>
      <c r="H191" s="25">
        <v>4.45</v>
      </c>
      <c r="I191" s="25">
        <v>45.782219000000005</v>
      </c>
      <c r="J191" s="25">
        <v>0.38</v>
      </c>
      <c r="K191" s="25">
        <v>1.95</v>
      </c>
      <c r="L191" s="25">
        <v>0</v>
      </c>
      <c r="M191" s="25">
        <v>0</v>
      </c>
      <c r="N191" s="25">
        <v>3.52</v>
      </c>
      <c r="O191" s="25">
        <v>0.04</v>
      </c>
      <c r="P191" s="25">
        <v>0.89</v>
      </c>
      <c r="Q191" s="25">
        <v>0</v>
      </c>
      <c r="R191" s="25">
        <v>0</v>
      </c>
      <c r="S191" s="25">
        <v>0.13</v>
      </c>
      <c r="T191" s="25">
        <v>0.56000000000000005</v>
      </c>
      <c r="U191" s="25">
        <v>100.65</v>
      </c>
      <c r="V191" s="25">
        <v>133.84</v>
      </c>
      <c r="W191" s="25">
        <v>22.35</v>
      </c>
      <c r="X191" s="25">
        <v>7.19</v>
      </c>
      <c r="Y191" s="25">
        <v>14.07</v>
      </c>
      <c r="Z191" s="25">
        <v>0.28000000000000003</v>
      </c>
      <c r="AA191" s="25">
        <v>0</v>
      </c>
      <c r="AB191" s="25">
        <v>8.92</v>
      </c>
      <c r="AC191" s="25">
        <v>1.37</v>
      </c>
      <c r="AD191" s="25">
        <v>1.37</v>
      </c>
      <c r="AE191" s="25">
        <v>0.01</v>
      </c>
      <c r="AF191" s="25">
        <v>0.02</v>
      </c>
      <c r="AG191" s="25">
        <v>0.31</v>
      </c>
      <c r="AH191" s="25">
        <v>0.41</v>
      </c>
      <c r="AI191" s="25">
        <v>20.07</v>
      </c>
      <c r="AJ191" s="26">
        <v>0</v>
      </c>
      <c r="AK191" s="26">
        <v>25.86</v>
      </c>
      <c r="AL191" s="26">
        <v>22.3</v>
      </c>
      <c r="AM191" s="26">
        <v>28.54</v>
      </c>
      <c r="AN191" s="26">
        <v>27.2</v>
      </c>
      <c r="AO191" s="26">
        <v>9.81</v>
      </c>
      <c r="AP191" s="26">
        <v>20.07</v>
      </c>
      <c r="AQ191" s="26">
        <v>4.46</v>
      </c>
      <c r="AR191" s="26">
        <v>24.97</v>
      </c>
      <c r="AS191" s="26">
        <v>31.66</v>
      </c>
      <c r="AT191" s="26">
        <v>37.9</v>
      </c>
      <c r="AU191" s="26">
        <v>76.69</v>
      </c>
      <c r="AV191" s="26">
        <v>12.49</v>
      </c>
      <c r="AW191" s="26">
        <v>20.96</v>
      </c>
      <c r="AX191" s="26">
        <v>122.62</v>
      </c>
      <c r="AY191" s="26">
        <v>0</v>
      </c>
      <c r="AZ191" s="26">
        <v>26.31</v>
      </c>
      <c r="BA191" s="26">
        <v>26.31</v>
      </c>
      <c r="BB191" s="26">
        <v>22.3</v>
      </c>
      <c r="BC191" s="26">
        <v>8.92</v>
      </c>
      <c r="BD191" s="26">
        <v>0</v>
      </c>
      <c r="BE191" s="26">
        <v>0</v>
      </c>
      <c r="BF191" s="26">
        <v>0</v>
      </c>
      <c r="BG191" s="26">
        <v>0</v>
      </c>
      <c r="BH191" s="26">
        <v>0</v>
      </c>
      <c r="BI191" s="26">
        <v>0</v>
      </c>
      <c r="BJ191" s="26">
        <v>0</v>
      </c>
      <c r="BK191" s="26">
        <v>0.18</v>
      </c>
      <c r="BL191" s="26">
        <v>0</v>
      </c>
      <c r="BM191" s="26">
        <v>0.12</v>
      </c>
      <c r="BN191" s="26">
        <v>0.01</v>
      </c>
      <c r="BO191" s="26">
        <v>0.02</v>
      </c>
      <c r="BP191" s="26">
        <v>0</v>
      </c>
      <c r="BQ191" s="26">
        <v>0</v>
      </c>
      <c r="BR191" s="26">
        <v>0</v>
      </c>
      <c r="BS191" s="26">
        <v>0.7</v>
      </c>
      <c r="BT191" s="26">
        <v>0</v>
      </c>
      <c r="BU191" s="26">
        <v>0</v>
      </c>
      <c r="BV191" s="26">
        <v>1.73</v>
      </c>
      <c r="BW191" s="26">
        <v>0</v>
      </c>
      <c r="BX191" s="26">
        <v>0</v>
      </c>
      <c r="BY191" s="26">
        <v>0</v>
      </c>
      <c r="BZ191" s="26">
        <v>0</v>
      </c>
      <c r="CA191" s="26">
        <v>0</v>
      </c>
      <c r="CB191" s="26">
        <v>41.14</v>
      </c>
      <c r="CC191" s="27"/>
      <c r="CD191" s="27"/>
      <c r="CE191" s="26">
        <v>1.49</v>
      </c>
      <c r="CG191" s="26">
        <v>11.03</v>
      </c>
      <c r="CH191" s="26">
        <v>4.7699999999999996</v>
      </c>
      <c r="CI191" s="26">
        <v>7.9</v>
      </c>
      <c r="CJ191" s="26">
        <v>325.07</v>
      </c>
      <c r="CK191" s="26">
        <v>77.83</v>
      </c>
      <c r="CL191" s="26">
        <v>201.45</v>
      </c>
      <c r="CM191" s="26">
        <v>5.97</v>
      </c>
      <c r="CN191" s="26">
        <v>5.77</v>
      </c>
      <c r="CO191" s="26">
        <v>5.87</v>
      </c>
      <c r="CP191" s="26">
        <v>1.5</v>
      </c>
      <c r="CQ191" s="26">
        <v>0.25</v>
      </c>
    </row>
    <row r="192" spans="1:95" s="26" customFormat="1" ht="33" customHeight="1" x14ac:dyDescent="0.25">
      <c r="A192" s="23" t="str">
        <f>"18/2"</f>
        <v>18/2</v>
      </c>
      <c r="B192" s="24" t="s">
        <v>169</v>
      </c>
      <c r="C192" s="25">
        <v>180</v>
      </c>
      <c r="D192" s="25">
        <v>1.93</v>
      </c>
      <c r="E192" s="25">
        <v>5.74</v>
      </c>
      <c r="F192" s="25">
        <v>1.72</v>
      </c>
      <c r="G192" s="25">
        <v>1.72</v>
      </c>
      <c r="H192" s="25">
        <v>14.6</v>
      </c>
      <c r="I192" s="25">
        <v>80.275480919999993</v>
      </c>
      <c r="J192" s="25">
        <v>0.24</v>
      </c>
      <c r="K192" s="25">
        <v>0.94</v>
      </c>
      <c r="L192" s="25">
        <v>0</v>
      </c>
      <c r="M192" s="25">
        <v>0</v>
      </c>
      <c r="N192" s="25">
        <v>1.75</v>
      </c>
      <c r="O192" s="25">
        <v>11.6</v>
      </c>
      <c r="P192" s="25">
        <v>1.25</v>
      </c>
      <c r="Q192" s="25">
        <v>0</v>
      </c>
      <c r="R192" s="25">
        <v>0</v>
      </c>
      <c r="S192" s="25">
        <v>0.14000000000000001</v>
      </c>
      <c r="T192" s="25">
        <v>1.0900000000000001</v>
      </c>
      <c r="U192" s="25">
        <v>142.66</v>
      </c>
      <c r="V192" s="25">
        <v>317.95999999999998</v>
      </c>
      <c r="W192" s="25">
        <v>11.24</v>
      </c>
      <c r="X192" s="25">
        <v>15.92</v>
      </c>
      <c r="Y192" s="25">
        <v>40.020000000000003</v>
      </c>
      <c r="Z192" s="25">
        <v>0.66</v>
      </c>
      <c r="AA192" s="25">
        <v>0</v>
      </c>
      <c r="AB192" s="25">
        <v>942.19</v>
      </c>
      <c r="AC192" s="25">
        <v>174.31</v>
      </c>
      <c r="AD192" s="25">
        <v>0.84</v>
      </c>
      <c r="AE192" s="25">
        <v>7.0000000000000007E-2</v>
      </c>
      <c r="AF192" s="25">
        <v>0.04</v>
      </c>
      <c r="AG192" s="25">
        <v>0.7</v>
      </c>
      <c r="AH192" s="25">
        <v>1.24</v>
      </c>
      <c r="AI192" s="25">
        <v>4.41</v>
      </c>
      <c r="AJ192" s="26">
        <v>0</v>
      </c>
      <c r="AK192" s="26">
        <v>48.91</v>
      </c>
      <c r="AL192" s="26">
        <v>52.8</v>
      </c>
      <c r="AM192" s="26">
        <v>84.78</v>
      </c>
      <c r="AN192" s="26">
        <v>50.35</v>
      </c>
      <c r="AO192" s="26">
        <v>16.420000000000002</v>
      </c>
      <c r="AP192" s="26">
        <v>44.18</v>
      </c>
      <c r="AQ192" s="26">
        <v>17.54</v>
      </c>
      <c r="AR192" s="26">
        <v>57.87</v>
      </c>
      <c r="AS192" s="26">
        <v>55.81</v>
      </c>
      <c r="AT192" s="26">
        <v>110.44</v>
      </c>
      <c r="AU192" s="26">
        <v>69.8</v>
      </c>
      <c r="AV192" s="26">
        <v>22.08</v>
      </c>
      <c r="AW192" s="26">
        <v>47.19</v>
      </c>
      <c r="AX192" s="26">
        <v>343.9</v>
      </c>
      <c r="AY192" s="26">
        <v>0</v>
      </c>
      <c r="AZ192" s="26">
        <v>85.19</v>
      </c>
      <c r="BA192" s="26">
        <v>51.12</v>
      </c>
      <c r="BB192" s="26">
        <v>33.840000000000003</v>
      </c>
      <c r="BC192" s="26">
        <v>21.41</v>
      </c>
      <c r="BD192" s="26">
        <v>0</v>
      </c>
      <c r="BE192" s="26">
        <v>0</v>
      </c>
      <c r="BF192" s="26">
        <v>0</v>
      </c>
      <c r="BG192" s="26">
        <v>0</v>
      </c>
      <c r="BH192" s="26">
        <v>0</v>
      </c>
      <c r="BI192" s="26">
        <v>0</v>
      </c>
      <c r="BJ192" s="26">
        <v>0</v>
      </c>
      <c r="BK192" s="26">
        <v>0.14000000000000001</v>
      </c>
      <c r="BL192" s="26">
        <v>0</v>
      </c>
      <c r="BM192" s="26">
        <v>7.0000000000000007E-2</v>
      </c>
      <c r="BN192" s="26">
        <v>0</v>
      </c>
      <c r="BO192" s="26">
        <v>0.01</v>
      </c>
      <c r="BP192" s="26">
        <v>0</v>
      </c>
      <c r="BQ192" s="26">
        <v>0</v>
      </c>
      <c r="BR192" s="26">
        <v>0</v>
      </c>
      <c r="BS192" s="26">
        <v>0.42</v>
      </c>
      <c r="BT192" s="26">
        <v>0</v>
      </c>
      <c r="BU192" s="26">
        <v>0</v>
      </c>
      <c r="BV192" s="26">
        <v>0.9</v>
      </c>
      <c r="BW192" s="26">
        <v>0</v>
      </c>
      <c r="BX192" s="26">
        <v>0</v>
      </c>
      <c r="BY192" s="26">
        <v>0</v>
      </c>
      <c r="BZ192" s="26">
        <v>0</v>
      </c>
      <c r="CA192" s="26">
        <v>0</v>
      </c>
      <c r="CB192" s="26">
        <v>187.49</v>
      </c>
      <c r="CC192" s="27"/>
      <c r="CD192" s="27"/>
      <c r="CE192" s="26">
        <v>157.03</v>
      </c>
      <c r="CG192" s="26">
        <v>20.37</v>
      </c>
      <c r="CH192" s="26">
        <v>13.13</v>
      </c>
      <c r="CI192" s="26">
        <v>16.75</v>
      </c>
      <c r="CJ192" s="26">
        <v>622.77</v>
      </c>
      <c r="CK192" s="26">
        <v>372.86</v>
      </c>
      <c r="CL192" s="26">
        <v>497.82</v>
      </c>
      <c r="CM192" s="26">
        <v>38.79</v>
      </c>
      <c r="CN192" s="26">
        <v>19.02</v>
      </c>
      <c r="CO192" s="26">
        <v>28.9</v>
      </c>
      <c r="CP192" s="26">
        <v>0</v>
      </c>
      <c r="CQ192" s="26">
        <v>0.36</v>
      </c>
    </row>
    <row r="193" spans="1:95" s="26" customFormat="1" x14ac:dyDescent="0.25">
      <c r="A193" s="23" t="str">
        <f>"39/3"</f>
        <v>39/3</v>
      </c>
      <c r="B193" s="24" t="s">
        <v>140</v>
      </c>
      <c r="C193" s="25">
        <v>150</v>
      </c>
      <c r="D193" s="25">
        <v>6.58</v>
      </c>
      <c r="E193" s="25">
        <v>0</v>
      </c>
      <c r="F193" s="25">
        <v>1.72</v>
      </c>
      <c r="G193" s="25">
        <v>1.72</v>
      </c>
      <c r="H193" s="25">
        <v>34.47</v>
      </c>
      <c r="I193" s="25">
        <v>170.91364949999999</v>
      </c>
      <c r="J193" s="25">
        <v>0.32</v>
      </c>
      <c r="K193" s="25">
        <v>0</v>
      </c>
      <c r="L193" s="25">
        <v>0</v>
      </c>
      <c r="M193" s="25">
        <v>0</v>
      </c>
      <c r="N193" s="25">
        <v>0.73</v>
      </c>
      <c r="O193" s="25">
        <v>28.03</v>
      </c>
      <c r="P193" s="25">
        <v>5.72</v>
      </c>
      <c r="Q193" s="25">
        <v>0</v>
      </c>
      <c r="R193" s="25">
        <v>0</v>
      </c>
      <c r="S193" s="25">
        <v>0</v>
      </c>
      <c r="T193" s="25">
        <v>1.28</v>
      </c>
      <c r="U193" s="25">
        <v>145.29</v>
      </c>
      <c r="V193" s="25">
        <v>200.36</v>
      </c>
      <c r="W193" s="25">
        <v>11.67</v>
      </c>
      <c r="X193" s="25">
        <v>101.25</v>
      </c>
      <c r="Y193" s="25">
        <v>147.84</v>
      </c>
      <c r="Z193" s="25">
        <v>3.47</v>
      </c>
      <c r="AA193" s="25">
        <v>0</v>
      </c>
      <c r="AB193" s="25">
        <v>4.79</v>
      </c>
      <c r="AC193" s="25">
        <v>1.07</v>
      </c>
      <c r="AD193" s="25">
        <v>0.43</v>
      </c>
      <c r="AE193" s="25">
        <v>0.19</v>
      </c>
      <c r="AF193" s="25">
        <v>0.1</v>
      </c>
      <c r="AG193" s="25">
        <v>1.9</v>
      </c>
      <c r="AH193" s="25">
        <v>3.83</v>
      </c>
      <c r="AI193" s="25">
        <v>0</v>
      </c>
      <c r="AJ193" s="26">
        <v>0</v>
      </c>
      <c r="AK193" s="26">
        <v>307.89</v>
      </c>
      <c r="AL193" s="26">
        <v>240.05</v>
      </c>
      <c r="AM193" s="26">
        <v>388.78</v>
      </c>
      <c r="AN193" s="26">
        <v>276.58</v>
      </c>
      <c r="AO193" s="26">
        <v>166.99</v>
      </c>
      <c r="AP193" s="26">
        <v>208.74</v>
      </c>
      <c r="AQ193" s="26">
        <v>93.93</v>
      </c>
      <c r="AR193" s="26">
        <v>308.94</v>
      </c>
      <c r="AS193" s="26">
        <v>302.67</v>
      </c>
      <c r="AT193" s="26">
        <v>584.47</v>
      </c>
      <c r="AU193" s="26">
        <v>575.08000000000004</v>
      </c>
      <c r="AV193" s="26">
        <v>156.56</v>
      </c>
      <c r="AW193" s="26">
        <v>375.73</v>
      </c>
      <c r="AX193" s="26">
        <v>1179.3800000000001</v>
      </c>
      <c r="AY193" s="26">
        <v>0</v>
      </c>
      <c r="AZ193" s="26">
        <v>260.93</v>
      </c>
      <c r="BA193" s="26">
        <v>316.24</v>
      </c>
      <c r="BB193" s="26">
        <v>224.4</v>
      </c>
      <c r="BC193" s="26">
        <v>172.21</v>
      </c>
      <c r="BD193" s="26">
        <v>0</v>
      </c>
      <c r="BE193" s="26">
        <v>0</v>
      </c>
      <c r="BF193" s="26">
        <v>0</v>
      </c>
      <c r="BG193" s="26">
        <v>0</v>
      </c>
      <c r="BH193" s="26">
        <v>0</v>
      </c>
      <c r="BI193" s="26">
        <v>0.01</v>
      </c>
      <c r="BJ193" s="26">
        <v>0</v>
      </c>
      <c r="BK193" s="26">
        <v>0.28000000000000003</v>
      </c>
      <c r="BL193" s="26">
        <v>0</v>
      </c>
      <c r="BM193" s="26">
        <v>0.02</v>
      </c>
      <c r="BN193" s="26">
        <v>0.01</v>
      </c>
      <c r="BO193" s="26">
        <v>0</v>
      </c>
      <c r="BP193" s="26">
        <v>0</v>
      </c>
      <c r="BQ193" s="26">
        <v>0</v>
      </c>
      <c r="BR193" s="26">
        <v>0.01</v>
      </c>
      <c r="BS193" s="26">
        <v>0.56000000000000005</v>
      </c>
      <c r="BT193" s="26">
        <v>0.01</v>
      </c>
      <c r="BU193" s="26">
        <v>0</v>
      </c>
      <c r="BV193" s="26">
        <v>0.55000000000000004</v>
      </c>
      <c r="BW193" s="26">
        <v>0.05</v>
      </c>
      <c r="BX193" s="26">
        <v>0</v>
      </c>
      <c r="BY193" s="26">
        <v>0</v>
      </c>
      <c r="BZ193" s="26">
        <v>0</v>
      </c>
      <c r="CA193" s="26">
        <v>0</v>
      </c>
      <c r="CB193" s="26">
        <v>87.71</v>
      </c>
      <c r="CC193" s="27"/>
      <c r="CD193" s="27"/>
      <c r="CE193" s="26">
        <v>0.8</v>
      </c>
      <c r="CG193" s="26">
        <v>22.03</v>
      </c>
      <c r="CH193" s="26">
        <v>13.03</v>
      </c>
      <c r="CI193" s="26">
        <v>17.53</v>
      </c>
      <c r="CJ193" s="26">
        <v>2500.89</v>
      </c>
      <c r="CK193" s="26">
        <v>1230.6600000000001</v>
      </c>
      <c r="CL193" s="26">
        <v>1865.78</v>
      </c>
      <c r="CM193" s="26">
        <v>36.590000000000003</v>
      </c>
      <c r="CN193" s="26">
        <v>24.34</v>
      </c>
      <c r="CO193" s="26">
        <v>30.46</v>
      </c>
      <c r="CP193" s="26">
        <v>0</v>
      </c>
      <c r="CQ193" s="26">
        <v>0.38</v>
      </c>
    </row>
    <row r="194" spans="1:95" s="15" customFormat="1" ht="31.5" x14ac:dyDescent="0.25">
      <c r="A194" s="19" t="str">
        <f>"16/8"</f>
        <v>16/8</v>
      </c>
      <c r="B194" s="20" t="s">
        <v>159</v>
      </c>
      <c r="C194" s="21">
        <v>70</v>
      </c>
      <c r="D194" s="21">
        <v>10.88</v>
      </c>
      <c r="E194" s="21">
        <v>9.15</v>
      </c>
      <c r="F194" s="21">
        <v>9.57</v>
      </c>
      <c r="G194" s="21">
        <v>3.35</v>
      </c>
      <c r="H194" s="21">
        <v>9.77</v>
      </c>
      <c r="I194" s="21">
        <v>168.495544</v>
      </c>
      <c r="J194" s="21">
        <v>4.2300000000000004</v>
      </c>
      <c r="K194" s="21">
        <v>2.73</v>
      </c>
      <c r="L194" s="21">
        <v>0</v>
      </c>
      <c r="M194" s="21">
        <v>0</v>
      </c>
      <c r="N194" s="21">
        <v>0.36</v>
      </c>
      <c r="O194" s="21">
        <v>8.76</v>
      </c>
      <c r="P194" s="21">
        <v>0.65</v>
      </c>
      <c r="Q194" s="21">
        <v>0</v>
      </c>
      <c r="R194" s="21">
        <v>0</v>
      </c>
      <c r="S194" s="21">
        <v>0.09</v>
      </c>
      <c r="T194" s="21">
        <v>1.18</v>
      </c>
      <c r="U194" s="21">
        <v>153.12</v>
      </c>
      <c r="V194" s="21">
        <v>163.19</v>
      </c>
      <c r="W194" s="21">
        <v>8.15</v>
      </c>
      <c r="X194" s="21">
        <v>16.739999999999998</v>
      </c>
      <c r="Y194" s="21">
        <v>104.15</v>
      </c>
      <c r="Z194" s="21">
        <v>1.87</v>
      </c>
      <c r="AA194" s="21">
        <v>0</v>
      </c>
      <c r="AB194" s="21">
        <v>0.35</v>
      </c>
      <c r="AC194" s="21">
        <v>7.0000000000000007E-2</v>
      </c>
      <c r="AD194" s="21">
        <v>2.2999999999999998</v>
      </c>
      <c r="AE194" s="21">
        <v>0.05</v>
      </c>
      <c r="AF194" s="21">
        <v>0.08</v>
      </c>
      <c r="AG194" s="21">
        <v>2.54</v>
      </c>
      <c r="AH194" s="21">
        <v>4.8099999999999996</v>
      </c>
      <c r="AI194" s="21">
        <v>0</v>
      </c>
      <c r="AJ194" s="15">
        <v>0</v>
      </c>
      <c r="AK194" s="15">
        <v>553.25</v>
      </c>
      <c r="AL194" s="15">
        <v>430.55</v>
      </c>
      <c r="AM194" s="15">
        <v>797.35</v>
      </c>
      <c r="AN194" s="15">
        <v>1297.27</v>
      </c>
      <c r="AO194" s="15">
        <v>232.75</v>
      </c>
      <c r="AP194" s="15">
        <v>422.69</v>
      </c>
      <c r="AQ194" s="15">
        <v>113.75</v>
      </c>
      <c r="AR194" s="15">
        <v>441.01</v>
      </c>
      <c r="AS194" s="15">
        <v>565.29999999999995</v>
      </c>
      <c r="AT194" s="15">
        <v>556.35</v>
      </c>
      <c r="AU194" s="15">
        <v>907.06</v>
      </c>
      <c r="AV194" s="15">
        <v>368.06</v>
      </c>
      <c r="AW194" s="15">
        <v>494.13</v>
      </c>
      <c r="AX194" s="15">
        <v>1788.49</v>
      </c>
      <c r="AY194" s="15">
        <v>142.71</v>
      </c>
      <c r="AZ194" s="15">
        <v>427.1</v>
      </c>
      <c r="BA194" s="15">
        <v>422.98</v>
      </c>
      <c r="BB194" s="15">
        <v>349.78</v>
      </c>
      <c r="BC194" s="15">
        <v>148.04</v>
      </c>
      <c r="BD194" s="15">
        <v>0</v>
      </c>
      <c r="BE194" s="15">
        <v>0</v>
      </c>
      <c r="BF194" s="15">
        <v>0</v>
      </c>
      <c r="BG194" s="15">
        <v>0</v>
      </c>
      <c r="BH194" s="15">
        <v>0</v>
      </c>
      <c r="BI194" s="15">
        <v>0</v>
      </c>
      <c r="BJ194" s="15">
        <v>0</v>
      </c>
      <c r="BK194" s="15">
        <v>0.21</v>
      </c>
      <c r="BL194" s="15">
        <v>0</v>
      </c>
      <c r="BM194" s="15">
        <v>0.13</v>
      </c>
      <c r="BN194" s="15">
        <v>0.01</v>
      </c>
      <c r="BO194" s="15">
        <v>0.02</v>
      </c>
      <c r="BP194" s="15">
        <v>0</v>
      </c>
      <c r="BQ194" s="15">
        <v>0</v>
      </c>
      <c r="BR194" s="15">
        <v>0</v>
      </c>
      <c r="BS194" s="15">
        <v>0.76</v>
      </c>
      <c r="BT194" s="15">
        <v>0</v>
      </c>
      <c r="BU194" s="15">
        <v>0</v>
      </c>
      <c r="BV194" s="15">
        <v>1.89</v>
      </c>
      <c r="BW194" s="15">
        <v>0</v>
      </c>
      <c r="BX194" s="15">
        <v>0</v>
      </c>
      <c r="BY194" s="15">
        <v>0</v>
      </c>
      <c r="BZ194" s="15">
        <v>0</v>
      </c>
      <c r="CA194" s="15">
        <v>0</v>
      </c>
      <c r="CB194" s="15">
        <v>55.91</v>
      </c>
      <c r="CC194" s="22"/>
      <c r="CD194" s="22"/>
      <c r="CE194" s="15">
        <v>0.06</v>
      </c>
      <c r="CG194" s="15">
        <v>38.39</v>
      </c>
      <c r="CH194" s="15">
        <v>23.99</v>
      </c>
      <c r="CI194" s="15">
        <v>31.19</v>
      </c>
      <c r="CJ194" s="15">
        <v>4933.68</v>
      </c>
      <c r="CK194" s="15">
        <v>2996.81</v>
      </c>
      <c r="CL194" s="15">
        <v>3965.24</v>
      </c>
      <c r="CM194" s="15">
        <v>33.96</v>
      </c>
      <c r="CN194" s="15">
        <v>21.98</v>
      </c>
      <c r="CO194" s="15">
        <v>27.97</v>
      </c>
      <c r="CP194" s="15">
        <v>0</v>
      </c>
      <c r="CQ194" s="15">
        <v>0.28000000000000003</v>
      </c>
    </row>
    <row r="195" spans="1:95" s="16" customFormat="1" x14ac:dyDescent="0.25">
      <c r="A195" s="28"/>
      <c r="B195" s="29" t="s">
        <v>119</v>
      </c>
      <c r="C195" s="30">
        <f>SUM(C188:C194)</f>
        <v>670</v>
      </c>
      <c r="D195" s="30">
        <f t="shared" ref="D195:BO195" si="64">SUM(D188:D194)</f>
        <v>22.97</v>
      </c>
      <c r="E195" s="30">
        <f t="shared" si="64"/>
        <v>14.89</v>
      </c>
      <c r="F195" s="30">
        <f t="shared" si="64"/>
        <v>16.5</v>
      </c>
      <c r="G195" s="30">
        <f t="shared" si="64"/>
        <v>10.28</v>
      </c>
      <c r="H195" s="30">
        <f t="shared" si="64"/>
        <v>102.67999999999999</v>
      </c>
      <c r="I195" s="30">
        <f t="shared" si="64"/>
        <v>632.93830942</v>
      </c>
      <c r="J195" s="30">
        <f t="shared" si="64"/>
        <v>5.25</v>
      </c>
      <c r="K195" s="30">
        <f t="shared" si="64"/>
        <v>5.6199999999999992</v>
      </c>
      <c r="L195" s="30">
        <f t="shared" si="64"/>
        <v>0</v>
      </c>
      <c r="M195" s="30">
        <f t="shared" si="64"/>
        <v>0</v>
      </c>
      <c r="N195" s="30">
        <f t="shared" si="64"/>
        <v>27.6</v>
      </c>
      <c r="O195" s="30">
        <f t="shared" si="64"/>
        <v>64.260000000000005</v>
      </c>
      <c r="P195" s="30">
        <f t="shared" si="64"/>
        <v>10.83</v>
      </c>
      <c r="Q195" s="30">
        <f t="shared" si="64"/>
        <v>0</v>
      </c>
      <c r="R195" s="30">
        <f t="shared" si="64"/>
        <v>0</v>
      </c>
      <c r="S195" s="30">
        <f t="shared" si="64"/>
        <v>0.85</v>
      </c>
      <c r="T195" s="30">
        <f t="shared" si="64"/>
        <v>5.17</v>
      </c>
      <c r="U195" s="30">
        <f t="shared" si="64"/>
        <v>673.16</v>
      </c>
      <c r="V195" s="30">
        <f t="shared" si="64"/>
        <v>963.96</v>
      </c>
      <c r="W195" s="30">
        <f t="shared" si="64"/>
        <v>66.52000000000001</v>
      </c>
      <c r="X195" s="30">
        <f t="shared" si="64"/>
        <v>153.58000000000001</v>
      </c>
      <c r="Y195" s="30">
        <f t="shared" si="64"/>
        <v>341.36</v>
      </c>
      <c r="Z195" s="30">
        <f t="shared" si="64"/>
        <v>7.88</v>
      </c>
      <c r="AA195" s="30">
        <f t="shared" si="64"/>
        <v>0</v>
      </c>
      <c r="AB195" s="30">
        <f t="shared" si="64"/>
        <v>966.97</v>
      </c>
      <c r="AC195" s="30">
        <f t="shared" si="64"/>
        <v>178.82</v>
      </c>
      <c r="AD195" s="30">
        <f t="shared" si="64"/>
        <v>5.29</v>
      </c>
      <c r="AE195" s="30">
        <f t="shared" si="64"/>
        <v>0.37</v>
      </c>
      <c r="AF195" s="30">
        <f t="shared" si="64"/>
        <v>0.27</v>
      </c>
      <c r="AG195" s="30">
        <f t="shared" si="64"/>
        <v>5.68</v>
      </c>
      <c r="AH195" s="30">
        <f t="shared" si="64"/>
        <v>10.829999999999998</v>
      </c>
      <c r="AI195" s="30">
        <f t="shared" si="64"/>
        <v>25.92</v>
      </c>
      <c r="AJ195" s="30">
        <f t="shared" si="64"/>
        <v>0</v>
      </c>
      <c r="AK195" s="30">
        <f t="shared" si="64"/>
        <v>1068.4000000000001</v>
      </c>
      <c r="AL195" s="30">
        <f t="shared" si="64"/>
        <v>866.36</v>
      </c>
      <c r="AM195" s="30">
        <f t="shared" si="64"/>
        <v>1493.3400000000001</v>
      </c>
      <c r="AN195" s="30">
        <f t="shared" si="64"/>
        <v>1736.11</v>
      </c>
      <c r="AO195" s="30">
        <f t="shared" si="64"/>
        <v>465.64</v>
      </c>
      <c r="AP195" s="30">
        <f t="shared" si="64"/>
        <v>779.18000000000006</v>
      </c>
      <c r="AQ195" s="30">
        <f t="shared" si="64"/>
        <v>261.88</v>
      </c>
      <c r="AR195" s="30">
        <f t="shared" si="64"/>
        <v>982.55</v>
      </c>
      <c r="AS195" s="30">
        <f t="shared" si="64"/>
        <v>1065.73</v>
      </c>
      <c r="AT195" s="30">
        <f t="shared" si="64"/>
        <v>1413.5300000000002</v>
      </c>
      <c r="AU195" s="30">
        <f t="shared" si="64"/>
        <v>1800.63</v>
      </c>
      <c r="AV195" s="30">
        <f t="shared" si="64"/>
        <v>613.6</v>
      </c>
      <c r="AW195" s="30">
        <f t="shared" si="64"/>
        <v>1052.97</v>
      </c>
      <c r="AX195" s="30">
        <f t="shared" si="64"/>
        <v>4162.6000000000004</v>
      </c>
      <c r="AY195" s="30">
        <f t="shared" si="64"/>
        <v>142.71</v>
      </c>
      <c r="AZ195" s="30">
        <f t="shared" si="64"/>
        <v>1040.17</v>
      </c>
      <c r="BA195" s="30">
        <f t="shared" si="64"/>
        <v>937.39</v>
      </c>
      <c r="BB195" s="30">
        <f t="shared" si="64"/>
        <v>706.19999999999993</v>
      </c>
      <c r="BC195" s="30">
        <f t="shared" si="64"/>
        <v>408.27</v>
      </c>
      <c r="BD195" s="30">
        <f t="shared" si="64"/>
        <v>0</v>
      </c>
      <c r="BE195" s="30">
        <f t="shared" si="64"/>
        <v>0</v>
      </c>
      <c r="BF195" s="30">
        <f t="shared" si="64"/>
        <v>0</v>
      </c>
      <c r="BG195" s="30">
        <f t="shared" si="64"/>
        <v>0</v>
      </c>
      <c r="BH195" s="30">
        <f t="shared" si="64"/>
        <v>0</v>
      </c>
      <c r="BI195" s="30">
        <f t="shared" si="64"/>
        <v>0.01</v>
      </c>
      <c r="BJ195" s="30">
        <f t="shared" si="64"/>
        <v>0</v>
      </c>
      <c r="BK195" s="30">
        <f t="shared" si="64"/>
        <v>0.86</v>
      </c>
      <c r="BL195" s="30">
        <f t="shared" si="64"/>
        <v>0</v>
      </c>
      <c r="BM195" s="30">
        <f t="shared" si="64"/>
        <v>0.33999999999999997</v>
      </c>
      <c r="BN195" s="30">
        <f t="shared" si="64"/>
        <v>0.03</v>
      </c>
      <c r="BO195" s="30">
        <f t="shared" si="64"/>
        <v>0.05</v>
      </c>
      <c r="BP195" s="30">
        <f t="shared" ref="BP195:CO195" si="65">SUM(BP188:BP194)</f>
        <v>0</v>
      </c>
      <c r="BQ195" s="30">
        <f t="shared" si="65"/>
        <v>0</v>
      </c>
      <c r="BR195" s="30">
        <f t="shared" si="65"/>
        <v>0.01</v>
      </c>
      <c r="BS195" s="30">
        <f t="shared" si="65"/>
        <v>2.4699999999999998</v>
      </c>
      <c r="BT195" s="30">
        <f t="shared" si="65"/>
        <v>0.01</v>
      </c>
      <c r="BU195" s="30">
        <f t="shared" si="65"/>
        <v>0</v>
      </c>
      <c r="BV195" s="30">
        <f t="shared" si="65"/>
        <v>5.2299999999999995</v>
      </c>
      <c r="BW195" s="30">
        <f t="shared" si="65"/>
        <v>7.0000000000000007E-2</v>
      </c>
      <c r="BX195" s="30">
        <f t="shared" si="65"/>
        <v>0</v>
      </c>
      <c r="BY195" s="30">
        <f t="shared" si="65"/>
        <v>0</v>
      </c>
      <c r="BZ195" s="30">
        <f t="shared" si="65"/>
        <v>0</v>
      </c>
      <c r="CA195" s="30">
        <f t="shared" si="65"/>
        <v>0</v>
      </c>
      <c r="CB195" s="30">
        <f t="shared" si="65"/>
        <v>609.55999999999995</v>
      </c>
      <c r="CC195" s="30">
        <f t="shared" si="65"/>
        <v>0</v>
      </c>
      <c r="CD195" s="30">
        <f t="shared" si="65"/>
        <v>0</v>
      </c>
      <c r="CE195" s="30">
        <f t="shared" si="65"/>
        <v>161.17000000000002</v>
      </c>
      <c r="CF195" s="30">
        <f t="shared" si="65"/>
        <v>0</v>
      </c>
      <c r="CG195" s="30">
        <f t="shared" si="65"/>
        <v>96.57</v>
      </c>
      <c r="CH195" s="30">
        <f t="shared" si="65"/>
        <v>59.67</v>
      </c>
      <c r="CI195" s="30">
        <f t="shared" si="65"/>
        <v>78.12</v>
      </c>
      <c r="CJ195" s="30">
        <f t="shared" si="65"/>
        <v>9312.41</v>
      </c>
      <c r="CK195" s="30">
        <f t="shared" si="65"/>
        <v>5071.91</v>
      </c>
      <c r="CL195" s="30">
        <f t="shared" si="65"/>
        <v>7192.17</v>
      </c>
      <c r="CM195" s="30">
        <f t="shared" si="65"/>
        <v>154.59</v>
      </c>
      <c r="CN195" s="30">
        <f t="shared" si="65"/>
        <v>95.89</v>
      </c>
      <c r="CO195" s="30">
        <f t="shared" si="65"/>
        <v>125.22999999999999</v>
      </c>
      <c r="CP195" s="16">
        <v>19.5</v>
      </c>
      <c r="CQ195" s="16">
        <v>1.27</v>
      </c>
    </row>
    <row r="196" spans="1:95" x14ac:dyDescent="0.25">
      <c r="B196" s="18" t="s">
        <v>120</v>
      </c>
    </row>
    <row r="197" spans="1:95" s="26" customFormat="1" x14ac:dyDescent="0.25">
      <c r="A197" s="23" t="str">
        <f>"-"</f>
        <v>-</v>
      </c>
      <c r="B197" s="24" t="s">
        <v>113</v>
      </c>
      <c r="C197" s="25">
        <v>20</v>
      </c>
      <c r="D197" s="25">
        <v>1.32</v>
      </c>
      <c r="E197" s="25">
        <v>0</v>
      </c>
      <c r="F197" s="25">
        <v>0.13</v>
      </c>
      <c r="G197" s="25">
        <v>0.13</v>
      </c>
      <c r="H197" s="25">
        <v>9.3800000000000008</v>
      </c>
      <c r="I197" s="25">
        <v>44.780199999999994</v>
      </c>
      <c r="J197" s="25">
        <v>0</v>
      </c>
      <c r="K197" s="25">
        <v>0</v>
      </c>
      <c r="L197" s="25">
        <v>0</v>
      </c>
      <c r="M197" s="25">
        <v>0</v>
      </c>
      <c r="N197" s="25">
        <v>0.22</v>
      </c>
      <c r="O197" s="25">
        <v>9.1199999999999992</v>
      </c>
      <c r="P197" s="25">
        <v>0.04</v>
      </c>
      <c r="Q197" s="25">
        <v>0</v>
      </c>
      <c r="R197" s="25">
        <v>0</v>
      </c>
      <c r="S197" s="25">
        <v>0</v>
      </c>
      <c r="T197" s="25">
        <v>0.36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5">
        <v>0</v>
      </c>
      <c r="AE197" s="25">
        <v>0</v>
      </c>
      <c r="AF197" s="25">
        <v>0</v>
      </c>
      <c r="AG197" s="25">
        <v>0</v>
      </c>
      <c r="AH197" s="25">
        <v>0</v>
      </c>
      <c r="AI197" s="25">
        <v>0</v>
      </c>
      <c r="AJ197" s="26">
        <v>0</v>
      </c>
      <c r="AK197" s="26">
        <v>63.86</v>
      </c>
      <c r="AL197" s="26">
        <v>66.47</v>
      </c>
      <c r="AM197" s="26">
        <v>101.79</v>
      </c>
      <c r="AN197" s="26">
        <v>33.76</v>
      </c>
      <c r="AO197" s="26">
        <v>20.010000000000002</v>
      </c>
      <c r="AP197" s="26">
        <v>40.020000000000003</v>
      </c>
      <c r="AQ197" s="26">
        <v>15.14</v>
      </c>
      <c r="AR197" s="26">
        <v>72.38</v>
      </c>
      <c r="AS197" s="26">
        <v>44.89</v>
      </c>
      <c r="AT197" s="26">
        <v>62.64</v>
      </c>
      <c r="AU197" s="26">
        <v>51.68</v>
      </c>
      <c r="AV197" s="26">
        <v>27.14</v>
      </c>
      <c r="AW197" s="26">
        <v>48.02</v>
      </c>
      <c r="AX197" s="26">
        <v>401.59</v>
      </c>
      <c r="AY197" s="26">
        <v>0</v>
      </c>
      <c r="AZ197" s="26">
        <v>130.85</v>
      </c>
      <c r="BA197" s="26">
        <v>56.9</v>
      </c>
      <c r="BB197" s="26">
        <v>37.76</v>
      </c>
      <c r="BC197" s="26">
        <v>29.93</v>
      </c>
      <c r="BD197" s="26">
        <v>0</v>
      </c>
      <c r="BE197" s="26">
        <v>0</v>
      </c>
      <c r="BF197" s="26">
        <v>0</v>
      </c>
      <c r="BG197" s="26">
        <v>0</v>
      </c>
      <c r="BH197" s="26">
        <v>0</v>
      </c>
      <c r="BI197" s="26">
        <v>0</v>
      </c>
      <c r="BJ197" s="26">
        <v>0</v>
      </c>
      <c r="BK197" s="26">
        <v>0.02</v>
      </c>
      <c r="BL197" s="26">
        <v>0</v>
      </c>
      <c r="BM197" s="26">
        <v>0</v>
      </c>
      <c r="BN197" s="26">
        <v>0</v>
      </c>
      <c r="BO197" s="26">
        <v>0</v>
      </c>
      <c r="BP197" s="26">
        <v>0</v>
      </c>
      <c r="BQ197" s="26">
        <v>0</v>
      </c>
      <c r="BR197" s="26">
        <v>0</v>
      </c>
      <c r="BS197" s="26">
        <v>0.01</v>
      </c>
      <c r="BT197" s="26">
        <v>0</v>
      </c>
      <c r="BU197" s="26">
        <v>0</v>
      </c>
      <c r="BV197" s="26">
        <v>0.06</v>
      </c>
      <c r="BW197" s="26">
        <v>0</v>
      </c>
      <c r="BX197" s="26">
        <v>0</v>
      </c>
      <c r="BY197" s="26">
        <v>0</v>
      </c>
      <c r="BZ197" s="26">
        <v>0</v>
      </c>
      <c r="CA197" s="26">
        <v>0</v>
      </c>
      <c r="CB197" s="26">
        <v>7.82</v>
      </c>
      <c r="CC197" s="27"/>
      <c r="CD197" s="27"/>
      <c r="CE197" s="26">
        <v>0</v>
      </c>
      <c r="CG197" s="26">
        <v>0</v>
      </c>
      <c r="CH197" s="26">
        <v>0</v>
      </c>
      <c r="CI197" s="26">
        <v>0</v>
      </c>
      <c r="CJ197" s="26">
        <v>665</v>
      </c>
      <c r="CK197" s="26">
        <v>256.2</v>
      </c>
      <c r="CL197" s="26">
        <v>460.6</v>
      </c>
      <c r="CM197" s="26">
        <v>5.32</v>
      </c>
      <c r="CN197" s="26">
        <v>5.32</v>
      </c>
      <c r="CO197" s="26">
        <v>5.32</v>
      </c>
      <c r="CP197" s="26">
        <v>0</v>
      </c>
      <c r="CQ197" s="26">
        <v>0</v>
      </c>
    </row>
    <row r="198" spans="1:95" s="26" customFormat="1" x14ac:dyDescent="0.25">
      <c r="A198" s="23" t="str">
        <f>"-"</f>
        <v>-</v>
      </c>
      <c r="B198" s="24" t="s">
        <v>114</v>
      </c>
      <c r="C198" s="25">
        <v>20</v>
      </c>
      <c r="D198" s="25">
        <v>1.32</v>
      </c>
      <c r="E198" s="25">
        <v>0</v>
      </c>
      <c r="F198" s="25">
        <v>0.24</v>
      </c>
      <c r="G198" s="25">
        <v>0.24</v>
      </c>
      <c r="H198" s="25">
        <v>8.34</v>
      </c>
      <c r="I198" s="25">
        <v>38.676000000000002</v>
      </c>
      <c r="J198" s="25">
        <v>0.04</v>
      </c>
      <c r="K198" s="25">
        <v>0</v>
      </c>
      <c r="L198" s="25">
        <v>0</v>
      </c>
      <c r="M198" s="25">
        <v>0</v>
      </c>
      <c r="N198" s="25">
        <v>0.24</v>
      </c>
      <c r="O198" s="25">
        <v>6.44</v>
      </c>
      <c r="P198" s="25">
        <v>1.66</v>
      </c>
      <c r="Q198" s="25">
        <v>0</v>
      </c>
      <c r="R198" s="25">
        <v>0</v>
      </c>
      <c r="S198" s="25">
        <v>0.2</v>
      </c>
      <c r="T198" s="25">
        <v>0.5</v>
      </c>
      <c r="U198" s="25">
        <v>122</v>
      </c>
      <c r="V198" s="25">
        <v>49</v>
      </c>
      <c r="W198" s="25">
        <v>7</v>
      </c>
      <c r="X198" s="25">
        <v>9.4</v>
      </c>
      <c r="Y198" s="25">
        <v>31.6</v>
      </c>
      <c r="Z198" s="25">
        <v>0.78</v>
      </c>
      <c r="AA198" s="25">
        <v>0</v>
      </c>
      <c r="AB198" s="25">
        <v>1</v>
      </c>
      <c r="AC198" s="25">
        <v>0.2</v>
      </c>
      <c r="AD198" s="25">
        <v>0.28000000000000003</v>
      </c>
      <c r="AE198" s="25">
        <v>0.04</v>
      </c>
      <c r="AF198" s="25">
        <v>0.02</v>
      </c>
      <c r="AG198" s="25">
        <v>0.14000000000000001</v>
      </c>
      <c r="AH198" s="25">
        <v>0.4</v>
      </c>
      <c r="AI198" s="25">
        <v>0</v>
      </c>
      <c r="AJ198" s="26">
        <v>0</v>
      </c>
      <c r="AK198" s="26">
        <v>64.400000000000006</v>
      </c>
      <c r="AL198" s="26">
        <v>49.6</v>
      </c>
      <c r="AM198" s="26">
        <v>85.4</v>
      </c>
      <c r="AN198" s="26">
        <v>44.6</v>
      </c>
      <c r="AO198" s="26">
        <v>18.600000000000001</v>
      </c>
      <c r="AP198" s="26">
        <v>39.6</v>
      </c>
      <c r="AQ198" s="26">
        <v>16</v>
      </c>
      <c r="AR198" s="26">
        <v>74.2</v>
      </c>
      <c r="AS198" s="26">
        <v>59.4</v>
      </c>
      <c r="AT198" s="26">
        <v>58.2</v>
      </c>
      <c r="AU198" s="26">
        <v>92.8</v>
      </c>
      <c r="AV198" s="26">
        <v>24.8</v>
      </c>
      <c r="AW198" s="26">
        <v>62</v>
      </c>
      <c r="AX198" s="26">
        <v>311.8</v>
      </c>
      <c r="AY198" s="26">
        <v>0</v>
      </c>
      <c r="AZ198" s="26">
        <v>105.2</v>
      </c>
      <c r="BA198" s="26">
        <v>58.2</v>
      </c>
      <c r="BB198" s="26">
        <v>36</v>
      </c>
      <c r="BC198" s="26">
        <v>26</v>
      </c>
      <c r="BD198" s="26">
        <v>0</v>
      </c>
      <c r="BE198" s="26">
        <v>0</v>
      </c>
      <c r="BF198" s="26">
        <v>0</v>
      </c>
      <c r="BG198" s="26">
        <v>0</v>
      </c>
      <c r="BH198" s="26">
        <v>0</v>
      </c>
      <c r="BI198" s="26">
        <v>0</v>
      </c>
      <c r="BJ198" s="26">
        <v>0</v>
      </c>
      <c r="BK198" s="26">
        <v>0.03</v>
      </c>
      <c r="BL198" s="26">
        <v>0</v>
      </c>
      <c r="BM198" s="26">
        <v>0</v>
      </c>
      <c r="BN198" s="26">
        <v>0</v>
      </c>
      <c r="BO198" s="26">
        <v>0</v>
      </c>
      <c r="BP198" s="26">
        <v>0</v>
      </c>
      <c r="BQ198" s="26">
        <v>0</v>
      </c>
      <c r="BR198" s="26">
        <v>0</v>
      </c>
      <c r="BS198" s="26">
        <v>0.02</v>
      </c>
      <c r="BT198" s="26">
        <v>0</v>
      </c>
      <c r="BU198" s="26">
        <v>0</v>
      </c>
      <c r="BV198" s="26">
        <v>0.1</v>
      </c>
      <c r="BW198" s="26">
        <v>0.02</v>
      </c>
      <c r="BX198" s="26">
        <v>0</v>
      </c>
      <c r="BY198" s="26">
        <v>0</v>
      </c>
      <c r="BZ198" s="26">
        <v>0</v>
      </c>
      <c r="CA198" s="26">
        <v>0</v>
      </c>
      <c r="CB198" s="26">
        <v>9.4</v>
      </c>
      <c r="CC198" s="27"/>
      <c r="CD198" s="27"/>
      <c r="CE198" s="26">
        <v>0.17</v>
      </c>
      <c r="CG198" s="26">
        <v>1.5</v>
      </c>
      <c r="CH198" s="26">
        <v>1.5</v>
      </c>
      <c r="CI198" s="26">
        <v>1.5</v>
      </c>
      <c r="CJ198" s="26">
        <v>285</v>
      </c>
      <c r="CK198" s="26">
        <v>109.8</v>
      </c>
      <c r="CL198" s="26">
        <v>197.4</v>
      </c>
      <c r="CM198" s="26">
        <v>2.85</v>
      </c>
      <c r="CN198" s="26">
        <v>2.37</v>
      </c>
      <c r="CO198" s="26">
        <v>2.61</v>
      </c>
      <c r="CP198" s="26">
        <v>0</v>
      </c>
      <c r="CQ198" s="26">
        <v>0</v>
      </c>
    </row>
    <row r="199" spans="1:95" s="26" customFormat="1" x14ac:dyDescent="0.25">
      <c r="A199" s="23" t="str">
        <f>"27/10"</f>
        <v>27/10</v>
      </c>
      <c r="B199" s="24" t="s">
        <v>106</v>
      </c>
      <c r="C199" s="25">
        <v>180</v>
      </c>
      <c r="D199" s="25">
        <v>0.18</v>
      </c>
      <c r="E199" s="25">
        <v>0</v>
      </c>
      <c r="F199" s="25">
        <v>0.04</v>
      </c>
      <c r="G199" s="25">
        <v>0.04</v>
      </c>
      <c r="H199" s="25">
        <v>4.53</v>
      </c>
      <c r="I199" s="25">
        <v>18.157085999999993</v>
      </c>
      <c r="J199" s="25">
        <v>0</v>
      </c>
      <c r="K199" s="25">
        <v>0</v>
      </c>
      <c r="L199" s="25">
        <v>0</v>
      </c>
      <c r="M199" s="25">
        <v>0</v>
      </c>
      <c r="N199" s="25">
        <v>4.4400000000000004</v>
      </c>
      <c r="O199" s="25">
        <v>0</v>
      </c>
      <c r="P199" s="25">
        <v>0.09</v>
      </c>
      <c r="Q199" s="25">
        <v>0</v>
      </c>
      <c r="R199" s="25">
        <v>0</v>
      </c>
      <c r="S199" s="25">
        <v>0</v>
      </c>
      <c r="T199" s="25">
        <v>0.05</v>
      </c>
      <c r="U199" s="25">
        <v>0.04</v>
      </c>
      <c r="V199" s="25">
        <v>0.13</v>
      </c>
      <c r="W199" s="25">
        <v>0.13</v>
      </c>
      <c r="X199" s="25">
        <v>0</v>
      </c>
      <c r="Y199" s="25">
        <v>0</v>
      </c>
      <c r="Z199" s="25">
        <v>0.01</v>
      </c>
      <c r="AA199" s="25">
        <v>0</v>
      </c>
      <c r="AB199" s="25">
        <v>0</v>
      </c>
      <c r="AC199" s="25">
        <v>0</v>
      </c>
      <c r="AD199" s="25">
        <v>0</v>
      </c>
      <c r="AE199" s="25">
        <v>0</v>
      </c>
      <c r="AF199" s="25">
        <v>0</v>
      </c>
      <c r="AG199" s="25">
        <v>0</v>
      </c>
      <c r="AH199" s="25">
        <v>0</v>
      </c>
      <c r="AI199" s="25">
        <v>0</v>
      </c>
      <c r="AJ199" s="26">
        <v>0</v>
      </c>
      <c r="AK199" s="26">
        <v>0</v>
      </c>
      <c r="AL199" s="26">
        <v>0</v>
      </c>
      <c r="AM199" s="26">
        <v>0</v>
      </c>
      <c r="AN199" s="26">
        <v>0</v>
      </c>
      <c r="AO199" s="26">
        <v>0</v>
      </c>
      <c r="AP199" s="26">
        <v>0</v>
      </c>
      <c r="AQ199" s="26">
        <v>0</v>
      </c>
      <c r="AR199" s="26">
        <v>0</v>
      </c>
      <c r="AS199" s="26">
        <v>0</v>
      </c>
      <c r="AT199" s="26">
        <v>0</v>
      </c>
      <c r="AU199" s="26">
        <v>0</v>
      </c>
      <c r="AV199" s="26">
        <v>0</v>
      </c>
      <c r="AW199" s="26">
        <v>0</v>
      </c>
      <c r="AX199" s="26">
        <v>0</v>
      </c>
      <c r="AY199" s="26">
        <v>0</v>
      </c>
      <c r="AZ199" s="26">
        <v>0</v>
      </c>
      <c r="BA199" s="26">
        <v>0</v>
      </c>
      <c r="BB199" s="26">
        <v>0</v>
      </c>
      <c r="BC199" s="26">
        <v>0</v>
      </c>
      <c r="BD199" s="26">
        <v>0</v>
      </c>
      <c r="BE199" s="26">
        <v>0</v>
      </c>
      <c r="BF199" s="26">
        <v>0</v>
      </c>
      <c r="BG199" s="26">
        <v>0</v>
      </c>
      <c r="BH199" s="26">
        <v>0</v>
      </c>
      <c r="BI199" s="26">
        <v>0</v>
      </c>
      <c r="BJ199" s="26">
        <v>0</v>
      </c>
      <c r="BK199" s="26">
        <v>0</v>
      </c>
      <c r="BL199" s="26">
        <v>0</v>
      </c>
      <c r="BM199" s="26">
        <v>0</v>
      </c>
      <c r="BN199" s="26">
        <v>0</v>
      </c>
      <c r="BO199" s="26">
        <v>0</v>
      </c>
      <c r="BP199" s="26">
        <v>0</v>
      </c>
      <c r="BQ199" s="26">
        <v>0</v>
      </c>
      <c r="BR199" s="26">
        <v>0</v>
      </c>
      <c r="BS199" s="26">
        <v>0</v>
      </c>
      <c r="BT199" s="26">
        <v>0</v>
      </c>
      <c r="BU199" s="26">
        <v>0</v>
      </c>
      <c r="BV199" s="26">
        <v>0</v>
      </c>
      <c r="BW199" s="26">
        <v>0</v>
      </c>
      <c r="BX199" s="26">
        <v>0</v>
      </c>
      <c r="BY199" s="26">
        <v>0</v>
      </c>
      <c r="BZ199" s="26">
        <v>0</v>
      </c>
      <c r="CA199" s="26">
        <v>0</v>
      </c>
      <c r="CB199" s="26">
        <v>180.08</v>
      </c>
      <c r="CC199" s="27"/>
      <c r="CD199" s="27"/>
      <c r="CE199" s="26">
        <v>0</v>
      </c>
      <c r="CG199" s="26">
        <v>3.07</v>
      </c>
      <c r="CH199" s="26">
        <v>3.07</v>
      </c>
      <c r="CI199" s="26">
        <v>3.07</v>
      </c>
      <c r="CJ199" s="26">
        <v>331.88</v>
      </c>
      <c r="CK199" s="26">
        <v>130.5</v>
      </c>
      <c r="CL199" s="26">
        <v>231.19</v>
      </c>
      <c r="CM199" s="26">
        <v>33.01</v>
      </c>
      <c r="CN199" s="26">
        <v>19.510000000000002</v>
      </c>
      <c r="CO199" s="26">
        <v>26.26</v>
      </c>
      <c r="CP199" s="26">
        <v>4.5</v>
      </c>
      <c r="CQ199" s="26">
        <v>0</v>
      </c>
    </row>
    <row r="200" spans="1:95" s="26" customFormat="1" x14ac:dyDescent="0.25">
      <c r="A200" s="23" t="str">
        <f>"10/150"</f>
        <v>10/150</v>
      </c>
      <c r="B200" s="24" t="s">
        <v>160</v>
      </c>
      <c r="C200" s="25">
        <v>100</v>
      </c>
      <c r="D200" s="25">
        <v>20.83</v>
      </c>
      <c r="E200" s="25">
        <v>19.29</v>
      </c>
      <c r="F200" s="25">
        <v>5.49</v>
      </c>
      <c r="G200" s="25">
        <v>3.97</v>
      </c>
      <c r="H200" s="25">
        <v>16.41</v>
      </c>
      <c r="I200" s="25">
        <v>200.26511000000002</v>
      </c>
      <c r="J200" s="25">
        <v>1.37</v>
      </c>
      <c r="K200" s="25">
        <v>2.6</v>
      </c>
      <c r="L200" s="25">
        <v>0</v>
      </c>
      <c r="M200" s="25">
        <v>0</v>
      </c>
      <c r="N200" s="25">
        <v>6.91</v>
      </c>
      <c r="O200" s="25">
        <v>9.0299999999999994</v>
      </c>
      <c r="P200" s="25">
        <v>0.47</v>
      </c>
      <c r="Q200" s="25">
        <v>0</v>
      </c>
      <c r="R200" s="25">
        <v>0</v>
      </c>
      <c r="S200" s="25">
        <v>1.1100000000000001</v>
      </c>
      <c r="T200" s="25">
        <v>1.45</v>
      </c>
      <c r="U200" s="25">
        <v>125.93</v>
      </c>
      <c r="V200" s="25">
        <v>119.49</v>
      </c>
      <c r="W200" s="25">
        <v>105.52</v>
      </c>
      <c r="X200" s="25">
        <v>22.26</v>
      </c>
      <c r="Y200" s="25">
        <v>163.63999999999999</v>
      </c>
      <c r="Z200" s="25">
        <v>0.51</v>
      </c>
      <c r="AA200" s="25">
        <v>13.3</v>
      </c>
      <c r="AB200" s="25">
        <v>3.6</v>
      </c>
      <c r="AC200" s="25">
        <v>14.68</v>
      </c>
      <c r="AD200" s="25">
        <v>2.0099999999999998</v>
      </c>
      <c r="AE200" s="25">
        <v>0.05</v>
      </c>
      <c r="AF200" s="25">
        <v>0.21</v>
      </c>
      <c r="AG200" s="25">
        <v>0.49</v>
      </c>
      <c r="AH200" s="25">
        <v>4.1900000000000004</v>
      </c>
      <c r="AI200" s="25">
        <v>0.23</v>
      </c>
      <c r="AJ200" s="26">
        <v>0</v>
      </c>
      <c r="AK200" s="26">
        <v>938.43</v>
      </c>
      <c r="AL200" s="26">
        <v>934.88</v>
      </c>
      <c r="AM200" s="26">
        <v>1730.03</v>
      </c>
      <c r="AN200" s="26">
        <v>1307.31</v>
      </c>
      <c r="AO200" s="26">
        <v>446.86</v>
      </c>
      <c r="AP200" s="26">
        <v>748.54</v>
      </c>
      <c r="AQ200" s="26">
        <v>174.95</v>
      </c>
      <c r="AR200" s="26">
        <v>886.43</v>
      </c>
      <c r="AS200" s="26">
        <v>447.07</v>
      </c>
      <c r="AT200" s="26">
        <v>775.66</v>
      </c>
      <c r="AU200" s="26">
        <v>946.92</v>
      </c>
      <c r="AV200" s="26">
        <v>518.32000000000005</v>
      </c>
      <c r="AW200" s="26">
        <v>284.66000000000003</v>
      </c>
      <c r="AX200" s="26">
        <v>3298.51</v>
      </c>
      <c r="AY200" s="26">
        <v>0.53</v>
      </c>
      <c r="AZ200" s="26">
        <v>1896.81</v>
      </c>
      <c r="BA200" s="26">
        <v>802.86</v>
      </c>
      <c r="BB200" s="26">
        <v>846.49</v>
      </c>
      <c r="BC200" s="26">
        <v>123.23</v>
      </c>
      <c r="BD200" s="26">
        <v>0</v>
      </c>
      <c r="BE200" s="26">
        <v>0</v>
      </c>
      <c r="BF200" s="26">
        <v>0</v>
      </c>
      <c r="BG200" s="26">
        <v>0</v>
      </c>
      <c r="BH200" s="26">
        <v>0</v>
      </c>
      <c r="BI200" s="26">
        <v>0</v>
      </c>
      <c r="BJ200" s="26">
        <v>0</v>
      </c>
      <c r="BK200" s="26">
        <v>0.25</v>
      </c>
      <c r="BL200" s="26">
        <v>0</v>
      </c>
      <c r="BM200" s="26">
        <v>0.16</v>
      </c>
      <c r="BN200" s="26">
        <v>0.01</v>
      </c>
      <c r="BO200" s="26">
        <v>0.03</v>
      </c>
      <c r="BP200" s="26">
        <v>0</v>
      </c>
      <c r="BQ200" s="26">
        <v>0</v>
      </c>
      <c r="BR200" s="26">
        <v>0</v>
      </c>
      <c r="BS200" s="26">
        <v>0.91</v>
      </c>
      <c r="BT200" s="26">
        <v>0</v>
      </c>
      <c r="BU200" s="26">
        <v>0</v>
      </c>
      <c r="BV200" s="26">
        <v>2.31</v>
      </c>
      <c r="BW200" s="26">
        <v>0</v>
      </c>
      <c r="BX200" s="26">
        <v>0</v>
      </c>
      <c r="BY200" s="26">
        <v>0</v>
      </c>
      <c r="BZ200" s="26">
        <v>0</v>
      </c>
      <c r="CA200" s="26">
        <v>0</v>
      </c>
      <c r="CB200" s="26">
        <v>72.56</v>
      </c>
      <c r="CC200" s="27"/>
      <c r="CD200" s="27"/>
      <c r="CE200" s="26">
        <v>13.9</v>
      </c>
      <c r="CG200" s="26">
        <v>10.99</v>
      </c>
      <c r="CH200" s="26">
        <v>6.05</v>
      </c>
      <c r="CI200" s="26">
        <v>8.52</v>
      </c>
      <c r="CJ200" s="26">
        <v>608.4</v>
      </c>
      <c r="CK200" s="26">
        <v>426.4</v>
      </c>
      <c r="CL200" s="26">
        <v>517.4</v>
      </c>
      <c r="CM200" s="26">
        <v>14.25</v>
      </c>
      <c r="CN200" s="26">
        <v>10.4</v>
      </c>
      <c r="CO200" s="26">
        <v>12.47</v>
      </c>
      <c r="CP200" s="26">
        <v>4</v>
      </c>
      <c r="CQ200" s="26">
        <v>0.24</v>
      </c>
    </row>
    <row r="201" spans="1:95" s="26" customFormat="1" x14ac:dyDescent="0.25">
      <c r="A201" s="23" t="str">
        <f>"7/11"</f>
        <v>7/11</v>
      </c>
      <c r="B201" s="24" t="s">
        <v>161</v>
      </c>
      <c r="C201" s="25">
        <v>30</v>
      </c>
      <c r="D201" s="25">
        <v>0.36</v>
      </c>
      <c r="E201" s="25">
        <v>0.01</v>
      </c>
      <c r="F201" s="25">
        <v>2.19</v>
      </c>
      <c r="G201" s="25">
        <v>0.02</v>
      </c>
      <c r="H201" s="25">
        <v>1.32</v>
      </c>
      <c r="I201" s="25">
        <v>26.513485500000005</v>
      </c>
      <c r="J201" s="25">
        <v>1.38</v>
      </c>
      <c r="K201" s="25">
        <v>0.03</v>
      </c>
      <c r="L201" s="25">
        <v>0</v>
      </c>
      <c r="M201" s="25">
        <v>0</v>
      </c>
      <c r="N201" s="25">
        <v>0.3</v>
      </c>
      <c r="O201" s="25">
        <v>0.97</v>
      </c>
      <c r="P201" s="25">
        <v>0.05</v>
      </c>
      <c r="Q201" s="25">
        <v>0</v>
      </c>
      <c r="R201" s="25">
        <v>0</v>
      </c>
      <c r="S201" s="25">
        <v>0.06</v>
      </c>
      <c r="T201" s="25">
        <v>0.31</v>
      </c>
      <c r="U201" s="25">
        <v>95.21</v>
      </c>
      <c r="V201" s="25">
        <v>10.89</v>
      </c>
      <c r="W201" s="25">
        <v>7.87</v>
      </c>
      <c r="X201" s="25">
        <v>0.92</v>
      </c>
      <c r="Y201" s="25">
        <v>6.04</v>
      </c>
      <c r="Z201" s="25">
        <v>0.04</v>
      </c>
      <c r="AA201" s="25">
        <v>13.5</v>
      </c>
      <c r="AB201" s="25">
        <v>6.75</v>
      </c>
      <c r="AC201" s="25">
        <v>14.78</v>
      </c>
      <c r="AD201" s="25">
        <v>0.06</v>
      </c>
      <c r="AE201" s="25">
        <v>0</v>
      </c>
      <c r="AF201" s="25">
        <v>0.01</v>
      </c>
      <c r="AG201" s="25">
        <v>0.02</v>
      </c>
      <c r="AH201" s="25">
        <v>0.09</v>
      </c>
      <c r="AI201" s="25">
        <v>0.01</v>
      </c>
      <c r="AJ201" s="26">
        <v>0</v>
      </c>
      <c r="AK201" s="26">
        <v>83.61</v>
      </c>
      <c r="AL201" s="26">
        <v>64.400000000000006</v>
      </c>
      <c r="AM201" s="26">
        <v>134.75</v>
      </c>
      <c r="AN201" s="26">
        <v>127.23</v>
      </c>
      <c r="AO201" s="26">
        <v>40.35</v>
      </c>
      <c r="AP201" s="26">
        <v>68.400000000000006</v>
      </c>
      <c r="AQ201" s="26">
        <v>18.86</v>
      </c>
      <c r="AR201" s="26">
        <v>66.989999999999995</v>
      </c>
      <c r="AS201" s="26">
        <v>90.13</v>
      </c>
      <c r="AT201" s="26">
        <v>85.86</v>
      </c>
      <c r="AU201" s="26">
        <v>145.78</v>
      </c>
      <c r="AV201" s="26">
        <v>56.23</v>
      </c>
      <c r="AW201" s="26">
        <v>77.97</v>
      </c>
      <c r="AX201" s="26">
        <v>290.64999999999998</v>
      </c>
      <c r="AY201" s="26">
        <v>0</v>
      </c>
      <c r="AZ201" s="26">
        <v>78.099999999999994</v>
      </c>
      <c r="BA201" s="26">
        <v>72.97</v>
      </c>
      <c r="BB201" s="26">
        <v>55.67</v>
      </c>
      <c r="BC201" s="26">
        <v>24.84</v>
      </c>
      <c r="BD201" s="26">
        <v>0.04</v>
      </c>
      <c r="BE201" s="26">
        <v>0.02</v>
      </c>
      <c r="BF201" s="26">
        <v>0.01</v>
      </c>
      <c r="BG201" s="26">
        <v>0.02</v>
      </c>
      <c r="BH201" s="26">
        <v>0.03</v>
      </c>
      <c r="BI201" s="26">
        <v>0.12</v>
      </c>
      <c r="BJ201" s="26">
        <v>0</v>
      </c>
      <c r="BK201" s="26">
        <v>0.33</v>
      </c>
      <c r="BL201" s="26">
        <v>0</v>
      </c>
      <c r="BM201" s="26">
        <v>0.1</v>
      </c>
      <c r="BN201" s="26">
        <v>0</v>
      </c>
      <c r="BO201" s="26">
        <v>0</v>
      </c>
      <c r="BP201" s="26">
        <v>0</v>
      </c>
      <c r="BQ201" s="26">
        <v>0.02</v>
      </c>
      <c r="BR201" s="26">
        <v>0.03</v>
      </c>
      <c r="BS201" s="26">
        <v>0.27</v>
      </c>
      <c r="BT201" s="26">
        <v>0</v>
      </c>
      <c r="BU201" s="26">
        <v>0</v>
      </c>
      <c r="BV201" s="26">
        <v>0.02</v>
      </c>
      <c r="BW201" s="26">
        <v>0.01</v>
      </c>
      <c r="BX201" s="26">
        <v>0</v>
      </c>
      <c r="BY201" s="26">
        <v>0</v>
      </c>
      <c r="BZ201" s="26">
        <v>0</v>
      </c>
      <c r="CA201" s="26">
        <v>0</v>
      </c>
      <c r="CB201" s="26">
        <v>28.9</v>
      </c>
      <c r="CC201" s="27"/>
      <c r="CD201" s="27"/>
      <c r="CE201" s="26">
        <v>14.63</v>
      </c>
      <c r="CG201" s="26">
        <v>10.66</v>
      </c>
      <c r="CH201" s="26">
        <v>5.81</v>
      </c>
      <c r="CI201" s="26">
        <v>8.24</v>
      </c>
      <c r="CJ201" s="26">
        <v>93.8</v>
      </c>
      <c r="CK201" s="26">
        <v>37.130000000000003</v>
      </c>
      <c r="CL201" s="26">
        <v>65.459999999999994</v>
      </c>
      <c r="CM201" s="26">
        <v>5.35</v>
      </c>
      <c r="CN201" s="26">
        <v>3.12</v>
      </c>
      <c r="CO201" s="26">
        <v>4.25</v>
      </c>
      <c r="CP201" s="26">
        <v>0</v>
      </c>
      <c r="CQ201" s="26">
        <v>0.24</v>
      </c>
    </row>
    <row r="202" spans="1:95" s="15" customFormat="1" x14ac:dyDescent="0.25">
      <c r="A202" s="19" t="str">
        <f>"-"</f>
        <v>-</v>
      </c>
      <c r="B202" s="20" t="s">
        <v>123</v>
      </c>
      <c r="C202" s="21">
        <v>100</v>
      </c>
      <c r="D202" s="21">
        <v>0.4</v>
      </c>
      <c r="E202" s="21">
        <v>0</v>
      </c>
      <c r="F202" s="21">
        <v>0.4</v>
      </c>
      <c r="G202" s="21">
        <v>0.4</v>
      </c>
      <c r="H202" s="21">
        <v>11.6</v>
      </c>
      <c r="I202" s="21">
        <v>48.68</v>
      </c>
      <c r="J202" s="21">
        <v>0.1</v>
      </c>
      <c r="K202" s="21">
        <v>0</v>
      </c>
      <c r="L202" s="21">
        <v>0</v>
      </c>
      <c r="M202" s="21">
        <v>0</v>
      </c>
      <c r="N202" s="21">
        <v>9</v>
      </c>
      <c r="O202" s="21">
        <v>0.8</v>
      </c>
      <c r="P202" s="21">
        <v>1.8</v>
      </c>
      <c r="Q202" s="21">
        <v>0</v>
      </c>
      <c r="R202" s="21">
        <v>0</v>
      </c>
      <c r="S202" s="21">
        <v>0.8</v>
      </c>
      <c r="T202" s="21">
        <v>0.5</v>
      </c>
      <c r="U202" s="21">
        <v>26</v>
      </c>
      <c r="V202" s="21">
        <v>278</v>
      </c>
      <c r="W202" s="21">
        <v>16</v>
      </c>
      <c r="X202" s="21">
        <v>9</v>
      </c>
      <c r="Y202" s="21">
        <v>11</v>
      </c>
      <c r="Z202" s="21">
        <v>2.2000000000000002</v>
      </c>
      <c r="AA202" s="21">
        <v>0</v>
      </c>
      <c r="AB202" s="21">
        <v>30</v>
      </c>
      <c r="AC202" s="21">
        <v>5</v>
      </c>
      <c r="AD202" s="21">
        <v>0.2</v>
      </c>
      <c r="AE202" s="21">
        <v>0.03</v>
      </c>
      <c r="AF202" s="21">
        <v>0.02</v>
      </c>
      <c r="AG202" s="21">
        <v>0.3</v>
      </c>
      <c r="AH202" s="21">
        <v>0.4</v>
      </c>
      <c r="AI202" s="21">
        <v>10</v>
      </c>
      <c r="AJ202" s="15">
        <v>0</v>
      </c>
      <c r="AK202" s="15">
        <v>12</v>
      </c>
      <c r="AL202" s="15">
        <v>13</v>
      </c>
      <c r="AM202" s="15">
        <v>19</v>
      </c>
      <c r="AN202" s="15">
        <v>18</v>
      </c>
      <c r="AO202" s="15">
        <v>3</v>
      </c>
      <c r="AP202" s="15">
        <v>11</v>
      </c>
      <c r="AQ202" s="15">
        <v>3</v>
      </c>
      <c r="AR202" s="15">
        <v>9</v>
      </c>
      <c r="AS202" s="15">
        <v>17</v>
      </c>
      <c r="AT202" s="15">
        <v>10</v>
      </c>
      <c r="AU202" s="15">
        <v>78</v>
      </c>
      <c r="AV202" s="15">
        <v>7</v>
      </c>
      <c r="AW202" s="15">
        <v>14</v>
      </c>
      <c r="AX202" s="15">
        <v>42</v>
      </c>
      <c r="AY202" s="15">
        <v>0</v>
      </c>
      <c r="AZ202" s="15">
        <v>13</v>
      </c>
      <c r="BA202" s="15">
        <v>16</v>
      </c>
      <c r="BB202" s="15">
        <v>6</v>
      </c>
      <c r="BC202" s="15">
        <v>5</v>
      </c>
      <c r="BD202" s="15">
        <v>0</v>
      </c>
      <c r="BE202" s="15">
        <v>0</v>
      </c>
      <c r="BF202" s="15">
        <v>0</v>
      </c>
      <c r="BG202" s="15">
        <v>0</v>
      </c>
      <c r="BH202" s="15">
        <v>0</v>
      </c>
      <c r="BI202" s="15">
        <v>0</v>
      </c>
      <c r="BJ202" s="15">
        <v>0</v>
      </c>
      <c r="BK202" s="15">
        <v>0</v>
      </c>
      <c r="BL202" s="15">
        <v>0</v>
      </c>
      <c r="BM202" s="15">
        <v>0</v>
      </c>
      <c r="BN202" s="15">
        <v>0</v>
      </c>
      <c r="BO202" s="15">
        <v>0</v>
      </c>
      <c r="BP202" s="15">
        <v>0</v>
      </c>
      <c r="BQ202" s="15">
        <v>0</v>
      </c>
      <c r="BR202" s="15">
        <v>0</v>
      </c>
      <c r="BS202" s="15">
        <v>0</v>
      </c>
      <c r="BT202" s="15">
        <v>0</v>
      </c>
      <c r="BU202" s="15">
        <v>0</v>
      </c>
      <c r="BV202" s="15">
        <v>0</v>
      </c>
      <c r="BW202" s="15">
        <v>0</v>
      </c>
      <c r="BX202" s="15">
        <v>0</v>
      </c>
      <c r="BY202" s="15">
        <v>0</v>
      </c>
      <c r="BZ202" s="15">
        <v>0</v>
      </c>
      <c r="CA202" s="15">
        <v>0</v>
      </c>
      <c r="CB202" s="15">
        <v>86.3</v>
      </c>
      <c r="CC202" s="22"/>
      <c r="CD202" s="22"/>
      <c r="CE202" s="15">
        <v>5</v>
      </c>
      <c r="CG202" s="15">
        <v>2</v>
      </c>
      <c r="CH202" s="15">
        <v>2</v>
      </c>
      <c r="CI202" s="15">
        <v>2</v>
      </c>
      <c r="CJ202" s="15">
        <v>150</v>
      </c>
      <c r="CK202" s="15">
        <v>150</v>
      </c>
      <c r="CL202" s="15">
        <v>150</v>
      </c>
      <c r="CM202" s="15">
        <v>46.8</v>
      </c>
      <c r="CN202" s="15">
        <v>46.8</v>
      </c>
      <c r="CO202" s="15">
        <v>46.8</v>
      </c>
      <c r="CP202" s="15">
        <v>0</v>
      </c>
      <c r="CQ202" s="15">
        <v>0</v>
      </c>
    </row>
    <row r="203" spans="1:95" s="16" customFormat="1" x14ac:dyDescent="0.25">
      <c r="A203" s="28"/>
      <c r="B203" s="29" t="s">
        <v>124</v>
      </c>
      <c r="C203" s="30">
        <f>SUM(C197:C202)</f>
        <v>450</v>
      </c>
      <c r="D203" s="30">
        <f t="shared" ref="D203:BO203" si="66">SUM(D197:D202)</f>
        <v>24.409999999999997</v>
      </c>
      <c r="E203" s="30">
        <f t="shared" si="66"/>
        <v>19.3</v>
      </c>
      <c r="F203" s="30">
        <f t="shared" si="66"/>
        <v>8.49</v>
      </c>
      <c r="G203" s="30">
        <f t="shared" si="66"/>
        <v>4.8</v>
      </c>
      <c r="H203" s="30">
        <f t="shared" si="66"/>
        <v>51.58</v>
      </c>
      <c r="I203" s="30">
        <f t="shared" si="66"/>
        <v>377.07188150000002</v>
      </c>
      <c r="J203" s="30">
        <f t="shared" si="66"/>
        <v>2.89</v>
      </c>
      <c r="K203" s="30">
        <f t="shared" si="66"/>
        <v>2.63</v>
      </c>
      <c r="L203" s="30">
        <f t="shared" si="66"/>
        <v>0</v>
      </c>
      <c r="M203" s="30">
        <f t="shared" si="66"/>
        <v>0</v>
      </c>
      <c r="N203" s="30">
        <f t="shared" si="66"/>
        <v>21.11</v>
      </c>
      <c r="O203" s="30">
        <f t="shared" si="66"/>
        <v>26.359999999999996</v>
      </c>
      <c r="P203" s="30">
        <f t="shared" si="66"/>
        <v>4.1099999999999994</v>
      </c>
      <c r="Q203" s="30">
        <f t="shared" si="66"/>
        <v>0</v>
      </c>
      <c r="R203" s="30">
        <f t="shared" si="66"/>
        <v>0</v>
      </c>
      <c r="S203" s="30">
        <f t="shared" si="66"/>
        <v>2.17</v>
      </c>
      <c r="T203" s="30">
        <f t="shared" si="66"/>
        <v>3.17</v>
      </c>
      <c r="U203" s="30">
        <f t="shared" si="66"/>
        <v>369.18</v>
      </c>
      <c r="V203" s="30">
        <f t="shared" si="66"/>
        <v>457.51</v>
      </c>
      <c r="W203" s="30">
        <f t="shared" si="66"/>
        <v>136.51999999999998</v>
      </c>
      <c r="X203" s="30">
        <f t="shared" si="66"/>
        <v>41.580000000000005</v>
      </c>
      <c r="Y203" s="30">
        <f t="shared" si="66"/>
        <v>212.27999999999997</v>
      </c>
      <c r="Z203" s="30">
        <f t="shared" si="66"/>
        <v>3.54</v>
      </c>
      <c r="AA203" s="30">
        <f t="shared" si="66"/>
        <v>26.8</v>
      </c>
      <c r="AB203" s="30">
        <f t="shared" si="66"/>
        <v>41.35</v>
      </c>
      <c r="AC203" s="30">
        <f t="shared" si="66"/>
        <v>34.659999999999997</v>
      </c>
      <c r="AD203" s="30">
        <f t="shared" si="66"/>
        <v>2.5500000000000003</v>
      </c>
      <c r="AE203" s="30">
        <f t="shared" si="66"/>
        <v>0.12</v>
      </c>
      <c r="AF203" s="30">
        <f t="shared" si="66"/>
        <v>0.26</v>
      </c>
      <c r="AG203" s="30">
        <f t="shared" si="66"/>
        <v>0.95</v>
      </c>
      <c r="AH203" s="30">
        <f t="shared" si="66"/>
        <v>5.080000000000001</v>
      </c>
      <c r="AI203" s="30">
        <f t="shared" si="66"/>
        <v>10.24</v>
      </c>
      <c r="AJ203" s="30">
        <f t="shared" si="66"/>
        <v>0</v>
      </c>
      <c r="AK203" s="30">
        <f t="shared" si="66"/>
        <v>1162.3</v>
      </c>
      <c r="AL203" s="30">
        <f t="shared" si="66"/>
        <v>1128.3500000000001</v>
      </c>
      <c r="AM203" s="30">
        <f t="shared" si="66"/>
        <v>2070.9700000000003</v>
      </c>
      <c r="AN203" s="30">
        <f t="shared" si="66"/>
        <v>1530.8999999999999</v>
      </c>
      <c r="AO203" s="30">
        <f t="shared" si="66"/>
        <v>528.82000000000005</v>
      </c>
      <c r="AP203" s="30">
        <f t="shared" si="66"/>
        <v>907.56</v>
      </c>
      <c r="AQ203" s="30">
        <f t="shared" si="66"/>
        <v>227.95</v>
      </c>
      <c r="AR203" s="30">
        <f t="shared" si="66"/>
        <v>1109</v>
      </c>
      <c r="AS203" s="30">
        <f t="shared" si="66"/>
        <v>658.49</v>
      </c>
      <c r="AT203" s="30">
        <f t="shared" si="66"/>
        <v>992.36</v>
      </c>
      <c r="AU203" s="30">
        <f t="shared" si="66"/>
        <v>1315.1799999999998</v>
      </c>
      <c r="AV203" s="30">
        <f t="shared" si="66"/>
        <v>633.49</v>
      </c>
      <c r="AW203" s="30">
        <f t="shared" si="66"/>
        <v>486.65000000000009</v>
      </c>
      <c r="AX203" s="30">
        <f t="shared" si="66"/>
        <v>4344.55</v>
      </c>
      <c r="AY203" s="30">
        <f t="shared" si="66"/>
        <v>0.53</v>
      </c>
      <c r="AZ203" s="30">
        <f t="shared" si="66"/>
        <v>2223.96</v>
      </c>
      <c r="BA203" s="30">
        <f t="shared" si="66"/>
        <v>1006.9300000000001</v>
      </c>
      <c r="BB203" s="30">
        <f t="shared" si="66"/>
        <v>981.92</v>
      </c>
      <c r="BC203" s="30">
        <f t="shared" si="66"/>
        <v>209</v>
      </c>
      <c r="BD203" s="30">
        <f t="shared" si="66"/>
        <v>0.04</v>
      </c>
      <c r="BE203" s="30">
        <f t="shared" si="66"/>
        <v>0.02</v>
      </c>
      <c r="BF203" s="30">
        <f t="shared" si="66"/>
        <v>0.01</v>
      </c>
      <c r="BG203" s="30">
        <f t="shared" si="66"/>
        <v>0.02</v>
      </c>
      <c r="BH203" s="30">
        <f t="shared" si="66"/>
        <v>0.03</v>
      </c>
      <c r="BI203" s="30">
        <f t="shared" si="66"/>
        <v>0.12</v>
      </c>
      <c r="BJ203" s="30">
        <f t="shared" si="66"/>
        <v>0</v>
      </c>
      <c r="BK203" s="30">
        <f t="shared" si="66"/>
        <v>0.63</v>
      </c>
      <c r="BL203" s="30">
        <f t="shared" si="66"/>
        <v>0</v>
      </c>
      <c r="BM203" s="30">
        <f t="shared" si="66"/>
        <v>0.26</v>
      </c>
      <c r="BN203" s="30">
        <f t="shared" si="66"/>
        <v>0.01</v>
      </c>
      <c r="BO203" s="30">
        <f t="shared" si="66"/>
        <v>0.03</v>
      </c>
      <c r="BP203" s="30">
        <f t="shared" ref="BP203:CO203" si="67">SUM(BP197:BP202)</f>
        <v>0</v>
      </c>
      <c r="BQ203" s="30">
        <f t="shared" si="67"/>
        <v>0.02</v>
      </c>
      <c r="BR203" s="30">
        <f t="shared" si="67"/>
        <v>0.03</v>
      </c>
      <c r="BS203" s="30">
        <f t="shared" si="67"/>
        <v>1.21</v>
      </c>
      <c r="BT203" s="30">
        <f t="shared" si="67"/>
        <v>0</v>
      </c>
      <c r="BU203" s="30">
        <f t="shared" si="67"/>
        <v>0</v>
      </c>
      <c r="BV203" s="30">
        <f t="shared" si="67"/>
        <v>2.4900000000000002</v>
      </c>
      <c r="BW203" s="30">
        <f t="shared" si="67"/>
        <v>0.03</v>
      </c>
      <c r="BX203" s="30">
        <f t="shared" si="67"/>
        <v>0</v>
      </c>
      <c r="BY203" s="30">
        <f t="shared" si="67"/>
        <v>0</v>
      </c>
      <c r="BZ203" s="30">
        <f t="shared" si="67"/>
        <v>0</v>
      </c>
      <c r="CA203" s="30">
        <f t="shared" si="67"/>
        <v>0</v>
      </c>
      <c r="CB203" s="30">
        <f t="shared" si="67"/>
        <v>385.06</v>
      </c>
      <c r="CC203" s="30">
        <f t="shared" si="67"/>
        <v>0</v>
      </c>
      <c r="CD203" s="30">
        <f t="shared" si="67"/>
        <v>0</v>
      </c>
      <c r="CE203" s="30">
        <f t="shared" si="67"/>
        <v>33.700000000000003</v>
      </c>
      <c r="CF203" s="30">
        <f t="shared" si="67"/>
        <v>0</v>
      </c>
      <c r="CG203" s="30">
        <f t="shared" si="67"/>
        <v>28.22</v>
      </c>
      <c r="CH203" s="30">
        <f t="shared" si="67"/>
        <v>18.43</v>
      </c>
      <c r="CI203" s="30">
        <f t="shared" si="67"/>
        <v>23.33</v>
      </c>
      <c r="CJ203" s="30">
        <f t="shared" si="67"/>
        <v>2134.08</v>
      </c>
      <c r="CK203" s="30">
        <f t="shared" si="67"/>
        <v>1110.03</v>
      </c>
      <c r="CL203" s="30">
        <f t="shared" si="67"/>
        <v>1622.0500000000002</v>
      </c>
      <c r="CM203" s="30">
        <f t="shared" si="67"/>
        <v>107.58</v>
      </c>
      <c r="CN203" s="30">
        <f t="shared" si="67"/>
        <v>87.52</v>
      </c>
      <c r="CO203" s="30">
        <f t="shared" si="67"/>
        <v>97.71</v>
      </c>
      <c r="CP203" s="16">
        <v>8.5</v>
      </c>
      <c r="CQ203" s="16">
        <v>0.48</v>
      </c>
    </row>
    <row r="204" spans="1:95" s="16" customFormat="1" x14ac:dyDescent="0.25">
      <c r="A204" s="28"/>
      <c r="B204" s="29" t="s">
        <v>125</v>
      </c>
      <c r="C204" s="30">
        <f>C183+C186+C195+C203</f>
        <v>1645</v>
      </c>
      <c r="D204" s="30">
        <f t="shared" ref="D204:BO204" si="68">D183+D186+D195+D203</f>
        <v>57.98</v>
      </c>
      <c r="E204" s="30">
        <f t="shared" si="68"/>
        <v>36.930000000000007</v>
      </c>
      <c r="F204" s="30">
        <f t="shared" si="68"/>
        <v>37.44</v>
      </c>
      <c r="G204" s="30">
        <f t="shared" si="68"/>
        <v>17.029999999999998</v>
      </c>
      <c r="H204" s="30">
        <f t="shared" si="68"/>
        <v>238.65999999999997</v>
      </c>
      <c r="I204" s="30">
        <f t="shared" si="68"/>
        <v>1497.1888846004877</v>
      </c>
      <c r="J204" s="30">
        <f t="shared" si="68"/>
        <v>14.89</v>
      </c>
      <c r="K204" s="30">
        <f t="shared" si="68"/>
        <v>8.4599999999999991</v>
      </c>
      <c r="L204" s="30">
        <f t="shared" si="68"/>
        <v>0</v>
      </c>
      <c r="M204" s="30">
        <f t="shared" si="68"/>
        <v>0</v>
      </c>
      <c r="N204" s="30">
        <f t="shared" si="68"/>
        <v>81.97</v>
      </c>
      <c r="O204" s="30">
        <f t="shared" si="68"/>
        <v>138.71</v>
      </c>
      <c r="P204" s="30">
        <f t="shared" si="68"/>
        <v>17.990000000000002</v>
      </c>
      <c r="Q204" s="30">
        <f t="shared" si="68"/>
        <v>0</v>
      </c>
      <c r="R204" s="30">
        <f t="shared" si="68"/>
        <v>0</v>
      </c>
      <c r="S204" s="30">
        <f t="shared" si="68"/>
        <v>4.08</v>
      </c>
      <c r="T204" s="30">
        <f t="shared" si="68"/>
        <v>11.07</v>
      </c>
      <c r="U204" s="30">
        <f t="shared" si="68"/>
        <v>1511.41</v>
      </c>
      <c r="V204" s="30">
        <f t="shared" si="68"/>
        <v>1787.64</v>
      </c>
      <c r="W204" s="30">
        <f t="shared" si="68"/>
        <v>332.28</v>
      </c>
      <c r="X204" s="30">
        <f t="shared" si="68"/>
        <v>246.35000000000002</v>
      </c>
      <c r="Y204" s="30">
        <f t="shared" si="68"/>
        <v>740.67</v>
      </c>
      <c r="Z204" s="30">
        <f t="shared" si="68"/>
        <v>14.73</v>
      </c>
      <c r="AA204" s="30">
        <f t="shared" si="68"/>
        <v>70.62</v>
      </c>
      <c r="AB204" s="30">
        <f t="shared" si="68"/>
        <v>1046.2</v>
      </c>
      <c r="AC204" s="30">
        <f t="shared" si="68"/>
        <v>279.23</v>
      </c>
      <c r="AD204" s="30">
        <f t="shared" si="68"/>
        <v>9.5300000000000011</v>
      </c>
      <c r="AE204" s="30">
        <f t="shared" si="68"/>
        <v>0.67</v>
      </c>
      <c r="AF204" s="30">
        <f t="shared" si="68"/>
        <v>0.70000000000000007</v>
      </c>
      <c r="AG204" s="30">
        <f t="shared" si="68"/>
        <v>7.99</v>
      </c>
      <c r="AH204" s="30">
        <f t="shared" si="68"/>
        <v>19.690000000000001</v>
      </c>
      <c r="AI204" s="30">
        <f t="shared" si="68"/>
        <v>39.340000000000003</v>
      </c>
      <c r="AJ204" s="30">
        <f t="shared" si="68"/>
        <v>0.2</v>
      </c>
      <c r="AK204" s="30">
        <f t="shared" si="68"/>
        <v>2770.2200000000003</v>
      </c>
      <c r="AL204" s="30">
        <f t="shared" si="68"/>
        <v>2459.7800000000002</v>
      </c>
      <c r="AM204" s="30">
        <f t="shared" si="68"/>
        <v>4466.34</v>
      </c>
      <c r="AN204" s="30">
        <f t="shared" si="68"/>
        <v>3731.6799999999994</v>
      </c>
      <c r="AO204" s="30">
        <f t="shared" si="68"/>
        <v>1200.5700000000002</v>
      </c>
      <c r="AP204" s="30">
        <f t="shared" si="68"/>
        <v>2050.91</v>
      </c>
      <c r="AQ204" s="30">
        <f t="shared" si="68"/>
        <v>620.22</v>
      </c>
      <c r="AR204" s="30">
        <f t="shared" si="68"/>
        <v>2597.59</v>
      </c>
      <c r="AS204" s="30">
        <f t="shared" si="68"/>
        <v>2067.23</v>
      </c>
      <c r="AT204" s="30">
        <f t="shared" si="68"/>
        <v>2694.5200000000004</v>
      </c>
      <c r="AU204" s="30">
        <f t="shared" si="68"/>
        <v>3472.48</v>
      </c>
      <c r="AV204" s="30">
        <f t="shared" si="68"/>
        <v>1471.66</v>
      </c>
      <c r="AW204" s="30">
        <f t="shared" si="68"/>
        <v>1753.67</v>
      </c>
      <c r="AX204" s="30">
        <f t="shared" si="68"/>
        <v>9991.380000000001</v>
      </c>
      <c r="AY204" s="30">
        <f t="shared" si="68"/>
        <v>143.24</v>
      </c>
      <c r="AZ204" s="30">
        <f t="shared" si="68"/>
        <v>3753.44</v>
      </c>
      <c r="BA204" s="30">
        <f t="shared" si="68"/>
        <v>2248.1000000000004</v>
      </c>
      <c r="BB204" s="30">
        <f t="shared" si="68"/>
        <v>1888.5</v>
      </c>
      <c r="BC204" s="30">
        <f t="shared" si="68"/>
        <v>737.71</v>
      </c>
      <c r="BD204" s="30">
        <f t="shared" si="68"/>
        <v>0.27999999999999997</v>
      </c>
      <c r="BE204" s="30">
        <f t="shared" si="68"/>
        <v>0.13</v>
      </c>
      <c r="BF204" s="30">
        <f t="shared" si="68"/>
        <v>6.9999999999999993E-2</v>
      </c>
      <c r="BG204" s="30">
        <f t="shared" si="68"/>
        <v>0.16</v>
      </c>
      <c r="BH204" s="30">
        <f t="shared" si="68"/>
        <v>0.19</v>
      </c>
      <c r="BI204" s="30">
        <f t="shared" si="68"/>
        <v>0.86</v>
      </c>
      <c r="BJ204" s="30">
        <f t="shared" si="68"/>
        <v>0</v>
      </c>
      <c r="BK204" s="30">
        <f t="shared" si="68"/>
        <v>3.65</v>
      </c>
      <c r="BL204" s="30">
        <f t="shared" si="68"/>
        <v>0</v>
      </c>
      <c r="BM204" s="30">
        <f t="shared" si="68"/>
        <v>1.28</v>
      </c>
      <c r="BN204" s="30">
        <f t="shared" si="68"/>
        <v>0.04</v>
      </c>
      <c r="BO204" s="30">
        <f t="shared" si="68"/>
        <v>0.08</v>
      </c>
      <c r="BP204" s="30">
        <f t="shared" ref="BP204:CO204" si="69">BP183+BP186+BP195+BP203</f>
        <v>0</v>
      </c>
      <c r="BQ204" s="30">
        <f t="shared" si="69"/>
        <v>0.16</v>
      </c>
      <c r="BR204" s="30">
        <f t="shared" si="69"/>
        <v>0.25</v>
      </c>
      <c r="BS204" s="30">
        <f t="shared" si="69"/>
        <v>5.88</v>
      </c>
      <c r="BT204" s="30">
        <f t="shared" si="69"/>
        <v>0.01</v>
      </c>
      <c r="BU204" s="30">
        <f t="shared" si="69"/>
        <v>0</v>
      </c>
      <c r="BV204" s="30">
        <f t="shared" si="69"/>
        <v>8.5</v>
      </c>
      <c r="BW204" s="30">
        <f t="shared" si="69"/>
        <v>0.12000000000000001</v>
      </c>
      <c r="BX204" s="30">
        <f t="shared" si="69"/>
        <v>0</v>
      </c>
      <c r="BY204" s="30">
        <f t="shared" si="69"/>
        <v>0</v>
      </c>
      <c r="BZ204" s="30">
        <f t="shared" si="69"/>
        <v>0</v>
      </c>
      <c r="CA204" s="30">
        <f t="shared" si="69"/>
        <v>0</v>
      </c>
      <c r="CB204" s="30">
        <f t="shared" si="69"/>
        <v>1428.1799999999998</v>
      </c>
      <c r="CC204" s="30">
        <f t="shared" si="69"/>
        <v>0</v>
      </c>
      <c r="CD204" s="30">
        <f t="shared" si="69"/>
        <v>0</v>
      </c>
      <c r="CE204" s="30">
        <f t="shared" si="69"/>
        <v>245.01</v>
      </c>
      <c r="CF204" s="30">
        <f t="shared" si="69"/>
        <v>0</v>
      </c>
      <c r="CG204" s="30">
        <f t="shared" si="69"/>
        <v>160.32999999999998</v>
      </c>
      <c r="CH204" s="30">
        <f t="shared" si="69"/>
        <v>97.82</v>
      </c>
      <c r="CI204" s="30">
        <f t="shared" si="69"/>
        <v>129.09</v>
      </c>
      <c r="CJ204" s="30">
        <f t="shared" si="69"/>
        <v>15138.949999999999</v>
      </c>
      <c r="CK204" s="30">
        <f t="shared" si="69"/>
        <v>7894.2999999999993</v>
      </c>
      <c r="CL204" s="30">
        <f t="shared" si="69"/>
        <v>11516.619999999999</v>
      </c>
      <c r="CM204" s="30">
        <f t="shared" si="69"/>
        <v>338.59999999999997</v>
      </c>
      <c r="CN204" s="30">
        <f t="shared" si="69"/>
        <v>229.3</v>
      </c>
      <c r="CO204" s="30">
        <f t="shared" si="69"/>
        <v>284.09999999999997</v>
      </c>
      <c r="CP204" s="16">
        <v>41.28</v>
      </c>
      <c r="CQ204" s="16">
        <v>2.2000000000000002</v>
      </c>
    </row>
    <row r="206" spans="1:95" x14ac:dyDescent="0.25">
      <c r="B206" s="37" t="s">
        <v>174</v>
      </c>
    </row>
    <row r="207" spans="1:95" x14ac:dyDescent="0.25">
      <c r="B207" s="18" t="s">
        <v>102</v>
      </c>
    </row>
    <row r="208" spans="1:95" s="26" customFormat="1" x14ac:dyDescent="0.25">
      <c r="A208" s="23" t="str">
        <f>"-"</f>
        <v>-</v>
      </c>
      <c r="B208" s="24" t="s">
        <v>103</v>
      </c>
      <c r="C208" s="25">
        <v>40</v>
      </c>
      <c r="D208" s="25">
        <v>3.08</v>
      </c>
      <c r="E208" s="25">
        <v>0</v>
      </c>
      <c r="F208" s="25">
        <v>1.2</v>
      </c>
      <c r="G208" s="25">
        <v>1.2</v>
      </c>
      <c r="H208" s="25">
        <v>21.32</v>
      </c>
      <c r="I208" s="25">
        <v>107.80799999999999</v>
      </c>
      <c r="J208" s="25">
        <v>0.2</v>
      </c>
      <c r="K208" s="25">
        <v>0</v>
      </c>
      <c r="L208" s="25">
        <v>0</v>
      </c>
      <c r="M208" s="25">
        <v>0</v>
      </c>
      <c r="N208" s="25">
        <v>1.32</v>
      </c>
      <c r="O208" s="25">
        <v>18.72</v>
      </c>
      <c r="P208" s="25">
        <v>1.28</v>
      </c>
      <c r="Q208" s="25">
        <v>0</v>
      </c>
      <c r="R208" s="25">
        <v>0</v>
      </c>
      <c r="S208" s="25">
        <v>0.12</v>
      </c>
      <c r="T208" s="25">
        <v>0.64</v>
      </c>
      <c r="U208" s="25">
        <v>171.6</v>
      </c>
      <c r="V208" s="25">
        <v>52.4</v>
      </c>
      <c r="W208" s="25">
        <v>8.8000000000000007</v>
      </c>
      <c r="X208" s="25">
        <v>13.2</v>
      </c>
      <c r="Y208" s="25">
        <v>34</v>
      </c>
      <c r="Z208" s="25">
        <v>0.8</v>
      </c>
      <c r="AA208" s="25">
        <v>0</v>
      </c>
      <c r="AB208" s="25">
        <v>0</v>
      </c>
      <c r="AC208" s="25">
        <v>0</v>
      </c>
      <c r="AD208" s="25">
        <v>0.68</v>
      </c>
      <c r="AE208" s="25">
        <v>0.06</v>
      </c>
      <c r="AF208" s="25">
        <v>0.02</v>
      </c>
      <c r="AG208" s="25">
        <v>0.64</v>
      </c>
      <c r="AH208" s="25">
        <v>1.2</v>
      </c>
      <c r="AI208" s="25">
        <v>0</v>
      </c>
      <c r="AJ208" s="26">
        <v>0</v>
      </c>
      <c r="AK208" s="26">
        <v>148.80000000000001</v>
      </c>
      <c r="AL208" s="26">
        <v>154.4</v>
      </c>
      <c r="AM208" s="26">
        <v>236.4</v>
      </c>
      <c r="AN208" s="26">
        <v>79.599999999999994</v>
      </c>
      <c r="AO208" s="26">
        <v>46.8</v>
      </c>
      <c r="AP208" s="26">
        <v>93.6</v>
      </c>
      <c r="AQ208" s="26">
        <v>35.200000000000003</v>
      </c>
      <c r="AR208" s="26">
        <v>168</v>
      </c>
      <c r="AS208" s="26">
        <v>104.4</v>
      </c>
      <c r="AT208" s="26">
        <v>145.19999999999999</v>
      </c>
      <c r="AU208" s="26">
        <v>120.4</v>
      </c>
      <c r="AV208" s="26">
        <v>64.400000000000006</v>
      </c>
      <c r="AW208" s="26">
        <v>112</v>
      </c>
      <c r="AX208" s="26">
        <v>930</v>
      </c>
      <c r="AY208" s="26">
        <v>0</v>
      </c>
      <c r="AZ208" s="26">
        <v>302.8</v>
      </c>
      <c r="BA208" s="26">
        <v>132.4</v>
      </c>
      <c r="BB208" s="26">
        <v>88.8</v>
      </c>
      <c r="BC208" s="26">
        <v>69.2</v>
      </c>
      <c r="BD208" s="26">
        <v>0</v>
      </c>
      <c r="BE208" s="26">
        <v>0</v>
      </c>
      <c r="BF208" s="26">
        <v>0</v>
      </c>
      <c r="BG208" s="26">
        <v>0</v>
      </c>
      <c r="BH208" s="26">
        <v>0</v>
      </c>
      <c r="BI208" s="26">
        <v>0.01</v>
      </c>
      <c r="BJ208" s="26">
        <v>0</v>
      </c>
      <c r="BK208" s="26">
        <v>0.13</v>
      </c>
      <c r="BL208" s="26">
        <v>0</v>
      </c>
      <c r="BM208" s="26">
        <v>0.06</v>
      </c>
      <c r="BN208" s="26">
        <v>0</v>
      </c>
      <c r="BO208" s="26">
        <v>0</v>
      </c>
      <c r="BP208" s="26">
        <v>0</v>
      </c>
      <c r="BQ208" s="26">
        <v>0</v>
      </c>
      <c r="BR208" s="26">
        <v>0</v>
      </c>
      <c r="BS208" s="26">
        <v>0.47</v>
      </c>
      <c r="BT208" s="26">
        <v>0</v>
      </c>
      <c r="BU208" s="26">
        <v>0</v>
      </c>
      <c r="BV208" s="26">
        <v>0.35</v>
      </c>
      <c r="BW208" s="26">
        <v>0.01</v>
      </c>
      <c r="BX208" s="26">
        <v>0</v>
      </c>
      <c r="BY208" s="26">
        <v>0</v>
      </c>
      <c r="BZ208" s="26">
        <v>0</v>
      </c>
      <c r="CA208" s="26">
        <v>0</v>
      </c>
      <c r="CB208" s="26">
        <v>13.64</v>
      </c>
      <c r="CC208" s="27"/>
      <c r="CD208" s="27"/>
      <c r="CE208" s="26">
        <v>0</v>
      </c>
      <c r="CG208" s="26">
        <v>0</v>
      </c>
      <c r="CH208" s="26">
        <v>0</v>
      </c>
      <c r="CI208" s="26">
        <v>0</v>
      </c>
      <c r="CJ208" s="26">
        <v>665</v>
      </c>
      <c r="CK208" s="26">
        <v>256.2</v>
      </c>
      <c r="CL208" s="26">
        <v>460.6</v>
      </c>
      <c r="CM208" s="26">
        <v>5.32</v>
      </c>
      <c r="CN208" s="26">
        <v>5.32</v>
      </c>
      <c r="CO208" s="26">
        <v>5.32</v>
      </c>
      <c r="CP208" s="26">
        <v>0</v>
      </c>
      <c r="CQ208" s="26">
        <v>0</v>
      </c>
    </row>
    <row r="209" spans="1:95" s="26" customFormat="1" x14ac:dyDescent="0.25">
      <c r="A209" s="23" t="str">
        <f>"-"</f>
        <v>-</v>
      </c>
      <c r="B209" s="24" t="s">
        <v>104</v>
      </c>
      <c r="C209" s="25">
        <v>5</v>
      </c>
      <c r="D209" s="25">
        <v>0.04</v>
      </c>
      <c r="E209" s="25">
        <v>0.04</v>
      </c>
      <c r="F209" s="25">
        <v>3.63</v>
      </c>
      <c r="G209" s="25">
        <v>0</v>
      </c>
      <c r="H209" s="25">
        <v>7.0000000000000007E-2</v>
      </c>
      <c r="I209" s="25">
        <v>33.031999999999996</v>
      </c>
      <c r="J209" s="25">
        <v>2.36</v>
      </c>
      <c r="K209" s="25">
        <v>0.11</v>
      </c>
      <c r="L209" s="25">
        <v>0</v>
      </c>
      <c r="M209" s="25">
        <v>0</v>
      </c>
      <c r="N209" s="25">
        <v>7.0000000000000007E-2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  <c r="T209" s="25">
        <v>7.0000000000000007E-2</v>
      </c>
      <c r="U209" s="25">
        <v>0.75</v>
      </c>
      <c r="V209" s="25">
        <v>1.5</v>
      </c>
      <c r="W209" s="25">
        <v>1.2</v>
      </c>
      <c r="X209" s="25">
        <v>0</v>
      </c>
      <c r="Y209" s="25">
        <v>1.5</v>
      </c>
      <c r="Z209" s="25">
        <v>0.01</v>
      </c>
      <c r="AA209" s="25">
        <v>20</v>
      </c>
      <c r="AB209" s="25">
        <v>15</v>
      </c>
      <c r="AC209" s="25">
        <v>22.5</v>
      </c>
      <c r="AD209" s="25">
        <v>0.05</v>
      </c>
      <c r="AE209" s="25">
        <v>0</v>
      </c>
      <c r="AF209" s="25">
        <v>0.01</v>
      </c>
      <c r="AG209" s="25">
        <v>0.01</v>
      </c>
      <c r="AH209" s="25">
        <v>0.01</v>
      </c>
      <c r="AI209" s="25">
        <v>0</v>
      </c>
      <c r="AJ209" s="26">
        <v>0</v>
      </c>
      <c r="AK209" s="26">
        <v>2.1</v>
      </c>
      <c r="AL209" s="26">
        <v>2.0499999999999998</v>
      </c>
      <c r="AM209" s="26">
        <v>3.8</v>
      </c>
      <c r="AN209" s="26">
        <v>2.25</v>
      </c>
      <c r="AO209" s="26">
        <v>0.85</v>
      </c>
      <c r="AP209" s="26">
        <v>2.35</v>
      </c>
      <c r="AQ209" s="26">
        <v>2.15</v>
      </c>
      <c r="AR209" s="26">
        <v>2.1</v>
      </c>
      <c r="AS209" s="26">
        <v>1.8</v>
      </c>
      <c r="AT209" s="26">
        <v>1.3</v>
      </c>
      <c r="AU209" s="26">
        <v>2.85</v>
      </c>
      <c r="AV209" s="26">
        <v>1.75</v>
      </c>
      <c r="AW209" s="26">
        <v>1.2</v>
      </c>
      <c r="AX209" s="26">
        <v>7.1</v>
      </c>
      <c r="AY209" s="26">
        <v>0</v>
      </c>
      <c r="AZ209" s="26">
        <v>2.4</v>
      </c>
      <c r="BA209" s="26">
        <v>2.7</v>
      </c>
      <c r="BB209" s="26">
        <v>2.1</v>
      </c>
      <c r="BC209" s="26">
        <v>0.5</v>
      </c>
      <c r="BD209" s="26">
        <v>0.13</v>
      </c>
      <c r="BE209" s="26">
        <v>0.06</v>
      </c>
      <c r="BF209" s="26">
        <v>0.03</v>
      </c>
      <c r="BG209" s="26">
        <v>0.08</v>
      </c>
      <c r="BH209" s="26">
        <v>0.09</v>
      </c>
      <c r="BI209" s="26">
        <v>0.4</v>
      </c>
      <c r="BJ209" s="26">
        <v>0</v>
      </c>
      <c r="BK209" s="26">
        <v>1.1000000000000001</v>
      </c>
      <c r="BL209" s="26">
        <v>0</v>
      </c>
      <c r="BM209" s="26">
        <v>0.34</v>
      </c>
      <c r="BN209" s="26">
        <v>0</v>
      </c>
      <c r="BO209" s="26">
        <v>0</v>
      </c>
      <c r="BP209" s="26">
        <v>0</v>
      </c>
      <c r="BQ209" s="26">
        <v>0.08</v>
      </c>
      <c r="BR209" s="26">
        <v>0.12</v>
      </c>
      <c r="BS209" s="26">
        <v>0.9</v>
      </c>
      <c r="BT209" s="26">
        <v>0</v>
      </c>
      <c r="BU209" s="26">
        <v>0</v>
      </c>
      <c r="BV209" s="26">
        <v>0.05</v>
      </c>
      <c r="BW209" s="26">
        <v>0</v>
      </c>
      <c r="BX209" s="26">
        <v>0</v>
      </c>
      <c r="BY209" s="26">
        <v>0</v>
      </c>
      <c r="BZ209" s="26">
        <v>0</v>
      </c>
      <c r="CA209" s="26">
        <v>0</v>
      </c>
      <c r="CB209" s="26">
        <v>1.25</v>
      </c>
      <c r="CC209" s="27"/>
      <c r="CD209" s="27"/>
      <c r="CE209" s="26">
        <v>22.5</v>
      </c>
      <c r="CG209" s="26">
        <v>0.2</v>
      </c>
      <c r="CH209" s="26">
        <v>0.05</v>
      </c>
      <c r="CI209" s="26">
        <v>0.13</v>
      </c>
      <c r="CJ209" s="26">
        <v>10</v>
      </c>
      <c r="CK209" s="26">
        <v>4.0999999999999996</v>
      </c>
      <c r="CL209" s="26">
        <v>7.05</v>
      </c>
      <c r="CM209" s="26">
        <v>0.86</v>
      </c>
      <c r="CN209" s="26">
        <v>0.44</v>
      </c>
      <c r="CO209" s="26">
        <v>0.65</v>
      </c>
      <c r="CP209" s="26">
        <v>0</v>
      </c>
      <c r="CQ209" s="26">
        <v>0</v>
      </c>
    </row>
    <row r="210" spans="1:95" s="26" customFormat="1" x14ac:dyDescent="0.25">
      <c r="A210" s="23" t="str">
        <f>""</f>
        <v/>
      </c>
      <c r="B210" s="24" t="s">
        <v>126</v>
      </c>
      <c r="C210" s="25">
        <v>20</v>
      </c>
      <c r="D210" s="25">
        <v>0.64</v>
      </c>
      <c r="E210" s="25">
        <v>0</v>
      </c>
      <c r="F210" s="25">
        <v>4.21</v>
      </c>
      <c r="G210" s="25">
        <v>0</v>
      </c>
      <c r="H210" s="25">
        <v>0</v>
      </c>
      <c r="I210" s="25">
        <v>40.414000000000009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25">
        <v>0</v>
      </c>
      <c r="AC210" s="25">
        <v>0</v>
      </c>
      <c r="AD210" s="25">
        <v>0</v>
      </c>
      <c r="AE210" s="25">
        <v>0</v>
      </c>
      <c r="AF210" s="25">
        <v>0</v>
      </c>
      <c r="AG210" s="25">
        <v>0</v>
      </c>
      <c r="AH210" s="25">
        <v>0</v>
      </c>
      <c r="AI210" s="25">
        <v>0</v>
      </c>
      <c r="AJ210" s="26">
        <v>0</v>
      </c>
      <c r="AK210" s="26">
        <v>0</v>
      </c>
      <c r="AL210" s="26">
        <v>0</v>
      </c>
      <c r="AM210" s="26">
        <v>0</v>
      </c>
      <c r="AN210" s="26">
        <v>0</v>
      </c>
      <c r="AO210" s="26">
        <v>0</v>
      </c>
      <c r="AP210" s="26">
        <v>0</v>
      </c>
      <c r="AQ210" s="26">
        <v>0</v>
      </c>
      <c r="AR210" s="26">
        <v>0</v>
      </c>
      <c r="AS210" s="26">
        <v>0</v>
      </c>
      <c r="AT210" s="26">
        <v>0</v>
      </c>
      <c r="AU210" s="26">
        <v>0</v>
      </c>
      <c r="AV210" s="26">
        <v>0</v>
      </c>
      <c r="AW210" s="26">
        <v>0</v>
      </c>
      <c r="AX210" s="26">
        <v>0</v>
      </c>
      <c r="AY210" s="26">
        <v>0</v>
      </c>
      <c r="AZ210" s="26">
        <v>0</v>
      </c>
      <c r="BA210" s="26">
        <v>0</v>
      </c>
      <c r="BB210" s="26">
        <v>0</v>
      </c>
      <c r="BC210" s="26">
        <v>0</v>
      </c>
      <c r="BD210" s="26">
        <v>0</v>
      </c>
      <c r="BE210" s="26">
        <v>0</v>
      </c>
      <c r="BF210" s="26">
        <v>0</v>
      </c>
      <c r="BG210" s="26">
        <v>0</v>
      </c>
      <c r="BH210" s="26">
        <v>0</v>
      </c>
      <c r="BI210" s="26">
        <v>0</v>
      </c>
      <c r="BJ210" s="26">
        <v>0</v>
      </c>
      <c r="BK210" s="26">
        <v>0</v>
      </c>
      <c r="BL210" s="26">
        <v>0</v>
      </c>
      <c r="BM210" s="26">
        <v>0</v>
      </c>
      <c r="BN210" s="26">
        <v>0</v>
      </c>
      <c r="BO210" s="26">
        <v>0</v>
      </c>
      <c r="BP210" s="26">
        <v>0</v>
      </c>
      <c r="BQ210" s="26">
        <v>0</v>
      </c>
      <c r="BR210" s="26">
        <v>0</v>
      </c>
      <c r="BS210" s="26">
        <v>0</v>
      </c>
      <c r="BT210" s="26">
        <v>0</v>
      </c>
      <c r="BU210" s="26">
        <v>0</v>
      </c>
      <c r="BV210" s="26">
        <v>0</v>
      </c>
      <c r="BW210" s="26">
        <v>0</v>
      </c>
      <c r="BX210" s="26">
        <v>0</v>
      </c>
      <c r="BY210" s="26">
        <v>0</v>
      </c>
      <c r="BZ210" s="26">
        <v>0</v>
      </c>
      <c r="CA210" s="26">
        <v>0</v>
      </c>
      <c r="CB210" s="26">
        <v>16.22</v>
      </c>
      <c r="CC210" s="27"/>
      <c r="CD210" s="27"/>
      <c r="CE210" s="26">
        <v>0</v>
      </c>
      <c r="CG210" s="26">
        <v>0</v>
      </c>
      <c r="CH210" s="26">
        <v>0</v>
      </c>
      <c r="CI210" s="26">
        <v>0</v>
      </c>
      <c r="CJ210" s="26">
        <v>0</v>
      </c>
      <c r="CK210" s="26">
        <v>0</v>
      </c>
      <c r="CL210" s="26">
        <v>0</v>
      </c>
      <c r="CM210" s="26">
        <v>0</v>
      </c>
      <c r="CN210" s="26">
        <v>0</v>
      </c>
      <c r="CO210" s="26">
        <v>0</v>
      </c>
      <c r="CP210" s="26">
        <v>0</v>
      </c>
      <c r="CQ210" s="26">
        <v>0</v>
      </c>
    </row>
    <row r="211" spans="1:95" s="26" customFormat="1" x14ac:dyDescent="0.25">
      <c r="A211" s="23" t="str">
        <f>"31/10"</f>
        <v>31/10</v>
      </c>
      <c r="B211" s="24" t="s">
        <v>155</v>
      </c>
      <c r="C211" s="25">
        <v>180</v>
      </c>
      <c r="D211" s="25">
        <v>1.46</v>
      </c>
      <c r="E211" s="25">
        <v>1.28</v>
      </c>
      <c r="F211" s="25">
        <v>1.1499999999999999</v>
      </c>
      <c r="G211" s="25">
        <v>0.04</v>
      </c>
      <c r="H211" s="25">
        <v>11.05</v>
      </c>
      <c r="I211" s="25">
        <v>58.098509999999997</v>
      </c>
      <c r="J211" s="25">
        <v>0.77</v>
      </c>
      <c r="K211" s="25">
        <v>0</v>
      </c>
      <c r="L211" s="25">
        <v>0</v>
      </c>
      <c r="M211" s="25">
        <v>0</v>
      </c>
      <c r="N211" s="25">
        <v>10.95</v>
      </c>
      <c r="O211" s="25">
        <v>0</v>
      </c>
      <c r="P211" s="25">
        <v>0.09</v>
      </c>
      <c r="Q211" s="25">
        <v>0</v>
      </c>
      <c r="R211" s="25">
        <v>0</v>
      </c>
      <c r="S211" s="25">
        <v>0.05</v>
      </c>
      <c r="T211" s="25">
        <v>0.37</v>
      </c>
      <c r="U211" s="25">
        <v>22.36</v>
      </c>
      <c r="V211" s="25">
        <v>65.31</v>
      </c>
      <c r="W211" s="25">
        <v>52.64</v>
      </c>
      <c r="X211" s="25">
        <v>5.99</v>
      </c>
      <c r="Y211" s="25">
        <v>37.67</v>
      </c>
      <c r="Z211" s="25">
        <v>7.0000000000000007E-2</v>
      </c>
      <c r="AA211" s="25">
        <v>9</v>
      </c>
      <c r="AB211" s="25">
        <v>4.05</v>
      </c>
      <c r="AC211" s="25">
        <v>9.9</v>
      </c>
      <c r="AD211" s="25">
        <v>0</v>
      </c>
      <c r="AE211" s="25">
        <v>0.02</v>
      </c>
      <c r="AF211" s="25">
        <v>0.06</v>
      </c>
      <c r="AG211" s="25">
        <v>0.04</v>
      </c>
      <c r="AH211" s="25">
        <v>0.36</v>
      </c>
      <c r="AI211" s="25">
        <v>0.23</v>
      </c>
      <c r="AJ211" s="26">
        <v>0</v>
      </c>
      <c r="AK211" s="26">
        <v>0</v>
      </c>
      <c r="AL211" s="26">
        <v>0</v>
      </c>
      <c r="AM211" s="26">
        <v>0</v>
      </c>
      <c r="AN211" s="26">
        <v>0</v>
      </c>
      <c r="AO211" s="26">
        <v>0</v>
      </c>
      <c r="AP211" s="26">
        <v>0</v>
      </c>
      <c r="AQ211" s="26">
        <v>0</v>
      </c>
      <c r="AR211" s="26">
        <v>0</v>
      </c>
      <c r="AS211" s="26">
        <v>0</v>
      </c>
      <c r="AT211" s="26">
        <v>0</v>
      </c>
      <c r="AU211" s="26">
        <v>0</v>
      </c>
      <c r="AV211" s="26">
        <v>0</v>
      </c>
      <c r="AW211" s="26">
        <v>0</v>
      </c>
      <c r="AX211" s="26">
        <v>0</v>
      </c>
      <c r="AY211" s="26">
        <v>0</v>
      </c>
      <c r="AZ211" s="26">
        <v>0</v>
      </c>
      <c r="BA211" s="26">
        <v>0</v>
      </c>
      <c r="BB211" s="26">
        <v>0</v>
      </c>
      <c r="BC211" s="26">
        <v>0</v>
      </c>
      <c r="BD211" s="26">
        <v>0</v>
      </c>
      <c r="BE211" s="26">
        <v>0</v>
      </c>
      <c r="BF211" s="26">
        <v>0</v>
      </c>
      <c r="BG211" s="26">
        <v>0</v>
      </c>
      <c r="BH211" s="26">
        <v>0</v>
      </c>
      <c r="BI211" s="26">
        <v>0</v>
      </c>
      <c r="BJ211" s="26">
        <v>0</v>
      </c>
      <c r="BK211" s="26">
        <v>0</v>
      </c>
      <c r="BL211" s="26">
        <v>0</v>
      </c>
      <c r="BM211" s="26">
        <v>0</v>
      </c>
      <c r="BN211" s="26">
        <v>0</v>
      </c>
      <c r="BO211" s="26">
        <v>0</v>
      </c>
      <c r="BP211" s="26">
        <v>0</v>
      </c>
      <c r="BQ211" s="26">
        <v>0</v>
      </c>
      <c r="BR211" s="26">
        <v>0</v>
      </c>
      <c r="BS211" s="26">
        <v>0</v>
      </c>
      <c r="BT211" s="26">
        <v>0</v>
      </c>
      <c r="BU211" s="26">
        <v>0</v>
      </c>
      <c r="BV211" s="26">
        <v>0</v>
      </c>
      <c r="BW211" s="26">
        <v>0</v>
      </c>
      <c r="BX211" s="26">
        <v>0</v>
      </c>
      <c r="BY211" s="26">
        <v>0</v>
      </c>
      <c r="BZ211" s="26">
        <v>0</v>
      </c>
      <c r="CA211" s="26">
        <v>0</v>
      </c>
      <c r="CB211" s="26">
        <v>175.14</v>
      </c>
      <c r="CC211" s="27"/>
      <c r="CD211" s="27"/>
      <c r="CE211" s="26">
        <v>9.68</v>
      </c>
      <c r="CG211" s="26">
        <v>6.92</v>
      </c>
      <c r="CH211" s="26">
        <v>3.77</v>
      </c>
      <c r="CI211" s="26">
        <v>5.35</v>
      </c>
      <c r="CJ211" s="26">
        <v>605.25</v>
      </c>
      <c r="CK211" s="26">
        <v>223.2</v>
      </c>
      <c r="CL211" s="26">
        <v>414.23</v>
      </c>
      <c r="CM211" s="26">
        <v>36.020000000000003</v>
      </c>
      <c r="CN211" s="26">
        <v>19.37</v>
      </c>
      <c r="CO211" s="26">
        <v>27.69</v>
      </c>
      <c r="CP211" s="26">
        <v>9</v>
      </c>
      <c r="CQ211" s="26">
        <v>0</v>
      </c>
    </row>
    <row r="212" spans="1:95" s="15" customFormat="1" ht="31.5" x14ac:dyDescent="0.25">
      <c r="A212" s="19" t="str">
        <f>"5/4"</f>
        <v>5/4</v>
      </c>
      <c r="B212" s="20" t="s">
        <v>137</v>
      </c>
      <c r="C212" s="21">
        <v>180</v>
      </c>
      <c r="D212" s="21">
        <v>4.78</v>
      </c>
      <c r="E212" s="21">
        <v>2.12</v>
      </c>
      <c r="F212" s="21">
        <v>4.13</v>
      </c>
      <c r="G212" s="21">
        <v>0.28999999999999998</v>
      </c>
      <c r="H212" s="21">
        <v>26.59</v>
      </c>
      <c r="I212" s="21">
        <v>161.26514279999998</v>
      </c>
      <c r="J212" s="21">
        <v>2.98</v>
      </c>
      <c r="K212" s="21">
        <v>0.08</v>
      </c>
      <c r="L212" s="21">
        <v>0</v>
      </c>
      <c r="M212" s="21">
        <v>0</v>
      </c>
      <c r="N212" s="21">
        <v>7.69</v>
      </c>
      <c r="O212" s="21">
        <v>17.95</v>
      </c>
      <c r="P212" s="21">
        <v>0.94</v>
      </c>
      <c r="Q212" s="21">
        <v>0</v>
      </c>
      <c r="R212" s="21">
        <v>0</v>
      </c>
      <c r="S212" s="21">
        <v>7.0000000000000007E-2</v>
      </c>
      <c r="T212" s="21">
        <v>1.1499999999999999</v>
      </c>
      <c r="U212" s="21">
        <v>211.64</v>
      </c>
      <c r="V212" s="21">
        <v>126.56</v>
      </c>
      <c r="W212" s="21">
        <v>83.44</v>
      </c>
      <c r="X212" s="21">
        <v>13.37</v>
      </c>
      <c r="Y212" s="21">
        <v>78.91</v>
      </c>
      <c r="Z212" s="21">
        <v>0.34</v>
      </c>
      <c r="AA212" s="21">
        <v>17.28</v>
      </c>
      <c r="AB212" s="21">
        <v>14.4</v>
      </c>
      <c r="AC212" s="21">
        <v>32.04</v>
      </c>
      <c r="AD212" s="21">
        <v>0.47</v>
      </c>
      <c r="AE212" s="21">
        <v>0.05</v>
      </c>
      <c r="AF212" s="21">
        <v>0.1</v>
      </c>
      <c r="AG212" s="21">
        <v>0.34</v>
      </c>
      <c r="AH212" s="21">
        <v>1.45</v>
      </c>
      <c r="AI212" s="21">
        <v>0.37</v>
      </c>
      <c r="AJ212" s="15">
        <v>0</v>
      </c>
      <c r="AK212" s="15">
        <v>134.07</v>
      </c>
      <c r="AL212" s="15">
        <v>123.21</v>
      </c>
      <c r="AM212" s="15">
        <v>221.86</v>
      </c>
      <c r="AN212" s="15">
        <v>70.56</v>
      </c>
      <c r="AO212" s="15">
        <v>42.54</v>
      </c>
      <c r="AP212" s="15">
        <v>86.87</v>
      </c>
      <c r="AQ212" s="15">
        <v>31.23</v>
      </c>
      <c r="AR212" s="15">
        <v>147.61000000000001</v>
      </c>
      <c r="AS212" s="15">
        <v>93.26</v>
      </c>
      <c r="AT212" s="15">
        <v>128.12</v>
      </c>
      <c r="AU212" s="15">
        <v>104.8</v>
      </c>
      <c r="AV212" s="15">
        <v>58.04</v>
      </c>
      <c r="AW212" s="15">
        <v>99.62</v>
      </c>
      <c r="AX212" s="15">
        <v>871.11</v>
      </c>
      <c r="AY212" s="15">
        <v>0</v>
      </c>
      <c r="AZ212" s="15">
        <v>283.17</v>
      </c>
      <c r="BA212" s="15">
        <v>145.31</v>
      </c>
      <c r="BB212" s="15">
        <v>74.52</v>
      </c>
      <c r="BC212" s="15">
        <v>59.9</v>
      </c>
      <c r="BD212" s="15">
        <v>0.09</v>
      </c>
      <c r="BE212" s="15">
        <v>0.04</v>
      </c>
      <c r="BF212" s="15">
        <v>0.02</v>
      </c>
      <c r="BG212" s="15">
        <v>0.05</v>
      </c>
      <c r="BH212" s="15">
        <v>0.05</v>
      </c>
      <c r="BI212" s="15">
        <v>0.25</v>
      </c>
      <c r="BJ212" s="15">
        <v>0</v>
      </c>
      <c r="BK212" s="15">
        <v>0.7</v>
      </c>
      <c r="BL212" s="15">
        <v>0</v>
      </c>
      <c r="BM212" s="15">
        <v>0.22</v>
      </c>
      <c r="BN212" s="15">
        <v>0</v>
      </c>
      <c r="BO212" s="15">
        <v>0</v>
      </c>
      <c r="BP212" s="15">
        <v>0</v>
      </c>
      <c r="BQ212" s="15">
        <v>0.05</v>
      </c>
      <c r="BR212" s="15">
        <v>7.0000000000000007E-2</v>
      </c>
      <c r="BS212" s="15">
        <v>0.56999999999999995</v>
      </c>
      <c r="BT212" s="15">
        <v>0</v>
      </c>
      <c r="BU212" s="15">
        <v>0</v>
      </c>
      <c r="BV212" s="15">
        <v>0.03</v>
      </c>
      <c r="BW212" s="15">
        <v>0</v>
      </c>
      <c r="BX212" s="15">
        <v>0</v>
      </c>
      <c r="BY212" s="15">
        <v>0</v>
      </c>
      <c r="BZ212" s="15">
        <v>0</v>
      </c>
      <c r="CA212" s="15">
        <v>0</v>
      </c>
      <c r="CB212" s="15">
        <v>162.62</v>
      </c>
      <c r="CC212" s="22"/>
      <c r="CD212" s="22"/>
      <c r="CE212" s="15">
        <v>19.68</v>
      </c>
      <c r="CG212" s="15">
        <v>30.04</v>
      </c>
      <c r="CH212" s="15">
        <v>13.01</v>
      </c>
      <c r="CI212" s="15">
        <v>21.52</v>
      </c>
      <c r="CJ212" s="15">
        <v>1687.83</v>
      </c>
      <c r="CK212" s="15">
        <v>759.8</v>
      </c>
      <c r="CL212" s="15">
        <v>1223.82</v>
      </c>
      <c r="CM212" s="15">
        <v>39.39</v>
      </c>
      <c r="CN212" s="15">
        <v>20.58</v>
      </c>
      <c r="CO212" s="15">
        <v>29.99</v>
      </c>
      <c r="CP212" s="15">
        <v>4.5</v>
      </c>
      <c r="CQ212" s="15">
        <v>0.45</v>
      </c>
    </row>
    <row r="213" spans="1:95" s="16" customFormat="1" x14ac:dyDescent="0.25">
      <c r="A213" s="28"/>
      <c r="B213" s="29" t="s">
        <v>108</v>
      </c>
      <c r="C213" s="30">
        <f>SUM(C208:C212)</f>
        <v>425</v>
      </c>
      <c r="D213" s="30">
        <f t="shared" ref="D213:BO213" si="70">SUM(D208:D212)</f>
        <v>10</v>
      </c>
      <c r="E213" s="30">
        <f t="shared" si="70"/>
        <v>3.4400000000000004</v>
      </c>
      <c r="F213" s="30">
        <f t="shared" si="70"/>
        <v>14.32</v>
      </c>
      <c r="G213" s="30">
        <f t="shared" si="70"/>
        <v>1.53</v>
      </c>
      <c r="H213" s="30">
        <f t="shared" si="70"/>
        <v>59.03</v>
      </c>
      <c r="I213" s="30">
        <f t="shared" si="70"/>
        <v>400.61765279999997</v>
      </c>
      <c r="J213" s="30">
        <f t="shared" si="70"/>
        <v>6.3100000000000005</v>
      </c>
      <c r="K213" s="30">
        <f t="shared" si="70"/>
        <v>0.19</v>
      </c>
      <c r="L213" s="30">
        <f t="shared" si="70"/>
        <v>0</v>
      </c>
      <c r="M213" s="30">
        <f t="shared" si="70"/>
        <v>0</v>
      </c>
      <c r="N213" s="30">
        <f t="shared" si="70"/>
        <v>20.03</v>
      </c>
      <c r="O213" s="30">
        <f t="shared" si="70"/>
        <v>36.67</v>
      </c>
      <c r="P213" s="30">
        <f t="shared" si="70"/>
        <v>2.31</v>
      </c>
      <c r="Q213" s="30">
        <f t="shared" si="70"/>
        <v>0</v>
      </c>
      <c r="R213" s="30">
        <f t="shared" si="70"/>
        <v>0</v>
      </c>
      <c r="S213" s="30">
        <f t="shared" si="70"/>
        <v>0.24</v>
      </c>
      <c r="T213" s="30">
        <f t="shared" si="70"/>
        <v>2.23</v>
      </c>
      <c r="U213" s="30">
        <f t="shared" si="70"/>
        <v>406.34999999999997</v>
      </c>
      <c r="V213" s="30">
        <f t="shared" si="70"/>
        <v>245.77</v>
      </c>
      <c r="W213" s="30">
        <f t="shared" si="70"/>
        <v>146.07999999999998</v>
      </c>
      <c r="X213" s="30">
        <f t="shared" si="70"/>
        <v>32.559999999999995</v>
      </c>
      <c r="Y213" s="30">
        <f t="shared" si="70"/>
        <v>152.07999999999998</v>
      </c>
      <c r="Z213" s="30">
        <f t="shared" si="70"/>
        <v>1.2200000000000002</v>
      </c>
      <c r="AA213" s="30">
        <f t="shared" si="70"/>
        <v>46.28</v>
      </c>
      <c r="AB213" s="30">
        <f t="shared" si="70"/>
        <v>33.450000000000003</v>
      </c>
      <c r="AC213" s="30">
        <f t="shared" si="70"/>
        <v>64.44</v>
      </c>
      <c r="AD213" s="30">
        <f t="shared" si="70"/>
        <v>1.2000000000000002</v>
      </c>
      <c r="AE213" s="30">
        <f t="shared" si="70"/>
        <v>0.13</v>
      </c>
      <c r="AF213" s="30">
        <f t="shared" si="70"/>
        <v>0.19</v>
      </c>
      <c r="AG213" s="30">
        <f t="shared" si="70"/>
        <v>1.03</v>
      </c>
      <c r="AH213" s="30">
        <f t="shared" si="70"/>
        <v>3.0199999999999996</v>
      </c>
      <c r="AI213" s="30">
        <f t="shared" si="70"/>
        <v>0.6</v>
      </c>
      <c r="AJ213" s="30">
        <f t="shared" si="70"/>
        <v>0</v>
      </c>
      <c r="AK213" s="30">
        <f t="shared" si="70"/>
        <v>284.97000000000003</v>
      </c>
      <c r="AL213" s="30">
        <f t="shared" si="70"/>
        <v>279.66000000000003</v>
      </c>
      <c r="AM213" s="30">
        <f t="shared" si="70"/>
        <v>462.06000000000006</v>
      </c>
      <c r="AN213" s="30">
        <f t="shared" si="70"/>
        <v>152.41</v>
      </c>
      <c r="AO213" s="30">
        <f t="shared" si="70"/>
        <v>90.19</v>
      </c>
      <c r="AP213" s="30">
        <f t="shared" si="70"/>
        <v>182.82</v>
      </c>
      <c r="AQ213" s="30">
        <f t="shared" si="70"/>
        <v>68.58</v>
      </c>
      <c r="AR213" s="30">
        <f t="shared" si="70"/>
        <v>317.71000000000004</v>
      </c>
      <c r="AS213" s="30">
        <f t="shared" si="70"/>
        <v>199.46</v>
      </c>
      <c r="AT213" s="30">
        <f t="shared" si="70"/>
        <v>274.62</v>
      </c>
      <c r="AU213" s="30">
        <f t="shared" si="70"/>
        <v>228.05</v>
      </c>
      <c r="AV213" s="30">
        <f t="shared" si="70"/>
        <v>124.19</v>
      </c>
      <c r="AW213" s="30">
        <f t="shared" si="70"/>
        <v>212.82</v>
      </c>
      <c r="AX213" s="30">
        <f t="shared" si="70"/>
        <v>1808.21</v>
      </c>
      <c r="AY213" s="30">
        <f t="shared" si="70"/>
        <v>0</v>
      </c>
      <c r="AZ213" s="30">
        <f t="shared" si="70"/>
        <v>588.37</v>
      </c>
      <c r="BA213" s="30">
        <f t="shared" si="70"/>
        <v>280.40999999999997</v>
      </c>
      <c r="BB213" s="30">
        <f t="shared" si="70"/>
        <v>165.42</v>
      </c>
      <c r="BC213" s="30">
        <f t="shared" si="70"/>
        <v>129.6</v>
      </c>
      <c r="BD213" s="30">
        <f t="shared" si="70"/>
        <v>0.22</v>
      </c>
      <c r="BE213" s="30">
        <f t="shared" si="70"/>
        <v>0.1</v>
      </c>
      <c r="BF213" s="30">
        <f t="shared" si="70"/>
        <v>0.05</v>
      </c>
      <c r="BG213" s="30">
        <f t="shared" si="70"/>
        <v>0.13</v>
      </c>
      <c r="BH213" s="30">
        <f t="shared" si="70"/>
        <v>0.14000000000000001</v>
      </c>
      <c r="BI213" s="30">
        <f t="shared" si="70"/>
        <v>0.66</v>
      </c>
      <c r="BJ213" s="30">
        <f t="shared" si="70"/>
        <v>0</v>
      </c>
      <c r="BK213" s="30">
        <f t="shared" si="70"/>
        <v>1.93</v>
      </c>
      <c r="BL213" s="30">
        <f t="shared" si="70"/>
        <v>0</v>
      </c>
      <c r="BM213" s="30">
        <f t="shared" si="70"/>
        <v>0.62</v>
      </c>
      <c r="BN213" s="30">
        <f t="shared" si="70"/>
        <v>0</v>
      </c>
      <c r="BO213" s="30">
        <f t="shared" si="70"/>
        <v>0</v>
      </c>
      <c r="BP213" s="30">
        <f t="shared" ref="BP213:CO213" si="71">SUM(BP208:BP212)</f>
        <v>0</v>
      </c>
      <c r="BQ213" s="30">
        <f t="shared" si="71"/>
        <v>0.13</v>
      </c>
      <c r="BR213" s="30">
        <f t="shared" si="71"/>
        <v>0.19</v>
      </c>
      <c r="BS213" s="30">
        <f t="shared" si="71"/>
        <v>1.94</v>
      </c>
      <c r="BT213" s="30">
        <f t="shared" si="71"/>
        <v>0</v>
      </c>
      <c r="BU213" s="30">
        <f t="shared" si="71"/>
        <v>0</v>
      </c>
      <c r="BV213" s="30">
        <f t="shared" si="71"/>
        <v>0.42999999999999994</v>
      </c>
      <c r="BW213" s="30">
        <f t="shared" si="71"/>
        <v>0.01</v>
      </c>
      <c r="BX213" s="30">
        <f t="shared" si="71"/>
        <v>0</v>
      </c>
      <c r="BY213" s="30">
        <f t="shared" si="71"/>
        <v>0</v>
      </c>
      <c r="BZ213" s="30">
        <f t="shared" si="71"/>
        <v>0</v>
      </c>
      <c r="CA213" s="30">
        <f t="shared" si="71"/>
        <v>0</v>
      </c>
      <c r="CB213" s="30">
        <f t="shared" si="71"/>
        <v>368.87</v>
      </c>
      <c r="CC213" s="30">
        <f t="shared" si="71"/>
        <v>0</v>
      </c>
      <c r="CD213" s="30">
        <f t="shared" si="71"/>
        <v>0</v>
      </c>
      <c r="CE213" s="30">
        <f t="shared" si="71"/>
        <v>51.86</v>
      </c>
      <c r="CF213" s="30">
        <f t="shared" si="71"/>
        <v>0</v>
      </c>
      <c r="CG213" s="30">
        <f t="shared" si="71"/>
        <v>37.159999999999997</v>
      </c>
      <c r="CH213" s="30">
        <f t="shared" si="71"/>
        <v>16.829999999999998</v>
      </c>
      <c r="CI213" s="30">
        <f t="shared" si="71"/>
        <v>27</v>
      </c>
      <c r="CJ213" s="30">
        <f t="shared" si="71"/>
        <v>2968.08</v>
      </c>
      <c r="CK213" s="30">
        <f t="shared" si="71"/>
        <v>1243.3</v>
      </c>
      <c r="CL213" s="30">
        <f t="shared" si="71"/>
        <v>2105.6999999999998</v>
      </c>
      <c r="CM213" s="30">
        <f t="shared" si="71"/>
        <v>81.59</v>
      </c>
      <c r="CN213" s="30">
        <f t="shared" si="71"/>
        <v>45.71</v>
      </c>
      <c r="CO213" s="30">
        <f t="shared" si="71"/>
        <v>63.650000000000006</v>
      </c>
      <c r="CP213" s="16">
        <v>13.5</v>
      </c>
      <c r="CQ213" s="16">
        <v>0.45</v>
      </c>
    </row>
    <row r="214" spans="1:95" x14ac:dyDescent="0.25">
      <c r="B214" s="18" t="s">
        <v>109</v>
      </c>
    </row>
    <row r="215" spans="1:95" s="15" customFormat="1" x14ac:dyDescent="0.25">
      <c r="A215" s="19" t="str">
        <f>"-"</f>
        <v>-</v>
      </c>
      <c r="B215" s="20" t="s">
        <v>129</v>
      </c>
      <c r="C215" s="21">
        <v>100</v>
      </c>
      <c r="D215" s="21">
        <v>0.6</v>
      </c>
      <c r="E215" s="21">
        <v>0</v>
      </c>
      <c r="F215" s="21">
        <v>0.3</v>
      </c>
      <c r="G215" s="21">
        <v>0.3</v>
      </c>
      <c r="H215" s="21">
        <v>5.6</v>
      </c>
      <c r="I215" s="21">
        <v>24.879999999999995</v>
      </c>
      <c r="J215" s="21">
        <v>0.1</v>
      </c>
      <c r="K215" s="21">
        <v>0</v>
      </c>
      <c r="L215" s="21">
        <v>0</v>
      </c>
      <c r="M215" s="21">
        <v>0</v>
      </c>
      <c r="N215" s="21">
        <v>4.5999999999999996</v>
      </c>
      <c r="O215" s="21">
        <v>0</v>
      </c>
      <c r="P215" s="21">
        <v>1</v>
      </c>
      <c r="Q215" s="21">
        <v>0</v>
      </c>
      <c r="R215" s="21">
        <v>0</v>
      </c>
      <c r="S215" s="21">
        <v>0.1</v>
      </c>
      <c r="T215" s="21">
        <v>0.4</v>
      </c>
      <c r="U215" s="21">
        <v>2</v>
      </c>
      <c r="V215" s="21">
        <v>238</v>
      </c>
      <c r="W215" s="21">
        <v>15</v>
      </c>
      <c r="X215" s="21">
        <v>9</v>
      </c>
      <c r="Y215" s="21">
        <v>12</v>
      </c>
      <c r="Z215" s="21">
        <v>0.4</v>
      </c>
      <c r="AA215" s="21">
        <v>0</v>
      </c>
      <c r="AB215" s="21">
        <v>30</v>
      </c>
      <c r="AC215" s="21">
        <v>5</v>
      </c>
      <c r="AD215" s="21">
        <v>0.1</v>
      </c>
      <c r="AE215" s="21">
        <v>0.03</v>
      </c>
      <c r="AF215" s="21">
        <v>0.03</v>
      </c>
      <c r="AG215" s="21">
        <v>0.6</v>
      </c>
      <c r="AH215" s="21">
        <v>0.7</v>
      </c>
      <c r="AI215" s="21">
        <v>15</v>
      </c>
      <c r="AJ215" s="15">
        <v>0</v>
      </c>
      <c r="AK215" s="15">
        <v>0</v>
      </c>
      <c r="AL215" s="15">
        <v>0</v>
      </c>
      <c r="AM215" s="15">
        <v>450</v>
      </c>
      <c r="AN215" s="15">
        <v>387</v>
      </c>
      <c r="AO215" s="15">
        <v>115</v>
      </c>
      <c r="AP215" s="15">
        <v>216</v>
      </c>
      <c r="AQ215" s="15">
        <v>72</v>
      </c>
      <c r="AR215" s="15">
        <v>225</v>
      </c>
      <c r="AS215" s="15">
        <v>160</v>
      </c>
      <c r="AT215" s="15">
        <v>174</v>
      </c>
      <c r="AU215" s="15">
        <v>344</v>
      </c>
      <c r="AV215" s="15">
        <v>156</v>
      </c>
      <c r="AW215" s="15">
        <v>93</v>
      </c>
      <c r="AX215" s="15">
        <v>897</v>
      </c>
      <c r="AY215" s="15">
        <v>0</v>
      </c>
      <c r="AZ215" s="15">
        <v>518</v>
      </c>
      <c r="BA215" s="15">
        <v>278</v>
      </c>
      <c r="BB215" s="15">
        <v>242</v>
      </c>
      <c r="BC215" s="15">
        <v>50</v>
      </c>
      <c r="BD215" s="15">
        <v>0.1</v>
      </c>
      <c r="BE215" s="15">
        <v>7.0000000000000007E-2</v>
      </c>
      <c r="BF215" s="15">
        <v>0.04</v>
      </c>
      <c r="BG215" s="15">
        <v>0.08</v>
      </c>
      <c r="BH215" s="15">
        <v>0.09</v>
      </c>
      <c r="BI215" s="15">
        <v>0.45</v>
      </c>
      <c r="BJ215" s="15">
        <v>0.03</v>
      </c>
      <c r="BK215" s="15">
        <v>0.56000000000000005</v>
      </c>
      <c r="BL215" s="15">
        <v>0.02</v>
      </c>
      <c r="BM215" s="15">
        <v>0.31</v>
      </c>
      <c r="BN215" s="15">
        <v>0.04</v>
      </c>
      <c r="BO215" s="15">
        <v>0</v>
      </c>
      <c r="BP215" s="15">
        <v>0</v>
      </c>
      <c r="BQ215" s="15">
        <v>0.04</v>
      </c>
      <c r="BR215" s="15">
        <v>0.08</v>
      </c>
      <c r="BS215" s="15">
        <v>0.69</v>
      </c>
      <c r="BT215" s="15">
        <v>0.01</v>
      </c>
      <c r="BU215" s="15">
        <v>0</v>
      </c>
      <c r="BV215" s="15">
        <v>0.02</v>
      </c>
      <c r="BW215" s="15">
        <v>0.03</v>
      </c>
      <c r="BX215" s="15">
        <v>0.08</v>
      </c>
      <c r="BY215" s="15">
        <v>0</v>
      </c>
      <c r="BZ215" s="15">
        <v>0</v>
      </c>
      <c r="CA215" s="15">
        <v>0</v>
      </c>
      <c r="CB215" s="15">
        <v>93</v>
      </c>
      <c r="CC215" s="22"/>
      <c r="CD215" s="22"/>
      <c r="CE215" s="15">
        <v>5</v>
      </c>
      <c r="CG215" s="15">
        <v>0</v>
      </c>
      <c r="CH215" s="15">
        <v>0</v>
      </c>
      <c r="CI215" s="15">
        <v>0</v>
      </c>
      <c r="CJ215" s="15">
        <v>0</v>
      </c>
      <c r="CK215" s="15">
        <v>0</v>
      </c>
      <c r="CL215" s="15">
        <v>0</v>
      </c>
      <c r="CM215" s="15">
        <v>0</v>
      </c>
      <c r="CN215" s="15">
        <v>0</v>
      </c>
      <c r="CO215" s="15">
        <v>0</v>
      </c>
      <c r="CP215" s="15">
        <v>0</v>
      </c>
      <c r="CQ215" s="15">
        <v>0</v>
      </c>
    </row>
    <row r="216" spans="1:95" s="16" customFormat="1" x14ac:dyDescent="0.25">
      <c r="A216" s="28"/>
      <c r="B216" s="29" t="s">
        <v>111</v>
      </c>
      <c r="C216" s="30">
        <f>SUM(C215)</f>
        <v>100</v>
      </c>
      <c r="D216" s="30">
        <f t="shared" ref="D216:BO216" si="72">SUM(D215)</f>
        <v>0.6</v>
      </c>
      <c r="E216" s="30">
        <f t="shared" si="72"/>
        <v>0</v>
      </c>
      <c r="F216" s="30">
        <f t="shared" si="72"/>
        <v>0.3</v>
      </c>
      <c r="G216" s="30">
        <f t="shared" si="72"/>
        <v>0.3</v>
      </c>
      <c r="H216" s="30">
        <f t="shared" si="72"/>
        <v>5.6</v>
      </c>
      <c r="I216" s="30">
        <f t="shared" si="72"/>
        <v>24.879999999999995</v>
      </c>
      <c r="J216" s="30">
        <f t="shared" si="72"/>
        <v>0.1</v>
      </c>
      <c r="K216" s="30">
        <f t="shared" si="72"/>
        <v>0</v>
      </c>
      <c r="L216" s="30">
        <f t="shared" si="72"/>
        <v>0</v>
      </c>
      <c r="M216" s="30">
        <f t="shared" si="72"/>
        <v>0</v>
      </c>
      <c r="N216" s="30">
        <f t="shared" si="72"/>
        <v>4.5999999999999996</v>
      </c>
      <c r="O216" s="30">
        <f t="shared" si="72"/>
        <v>0</v>
      </c>
      <c r="P216" s="30">
        <f t="shared" si="72"/>
        <v>1</v>
      </c>
      <c r="Q216" s="30">
        <f t="shared" si="72"/>
        <v>0</v>
      </c>
      <c r="R216" s="30">
        <f t="shared" si="72"/>
        <v>0</v>
      </c>
      <c r="S216" s="30">
        <f t="shared" si="72"/>
        <v>0.1</v>
      </c>
      <c r="T216" s="30">
        <f t="shared" si="72"/>
        <v>0.4</v>
      </c>
      <c r="U216" s="30">
        <f t="shared" si="72"/>
        <v>2</v>
      </c>
      <c r="V216" s="30">
        <f t="shared" si="72"/>
        <v>238</v>
      </c>
      <c r="W216" s="30">
        <f t="shared" si="72"/>
        <v>15</v>
      </c>
      <c r="X216" s="30">
        <f t="shared" si="72"/>
        <v>9</v>
      </c>
      <c r="Y216" s="30">
        <f t="shared" si="72"/>
        <v>12</v>
      </c>
      <c r="Z216" s="30">
        <f t="shared" si="72"/>
        <v>0.4</v>
      </c>
      <c r="AA216" s="30">
        <f t="shared" si="72"/>
        <v>0</v>
      </c>
      <c r="AB216" s="30">
        <f t="shared" si="72"/>
        <v>30</v>
      </c>
      <c r="AC216" s="30">
        <f t="shared" si="72"/>
        <v>5</v>
      </c>
      <c r="AD216" s="30">
        <f t="shared" si="72"/>
        <v>0.1</v>
      </c>
      <c r="AE216" s="30">
        <f t="shared" si="72"/>
        <v>0.03</v>
      </c>
      <c r="AF216" s="30">
        <f t="shared" si="72"/>
        <v>0.03</v>
      </c>
      <c r="AG216" s="30">
        <f t="shared" si="72"/>
        <v>0.6</v>
      </c>
      <c r="AH216" s="30">
        <f t="shared" si="72"/>
        <v>0.7</v>
      </c>
      <c r="AI216" s="30">
        <f t="shared" si="72"/>
        <v>15</v>
      </c>
      <c r="AJ216" s="30">
        <f t="shared" si="72"/>
        <v>0</v>
      </c>
      <c r="AK216" s="30">
        <f t="shared" si="72"/>
        <v>0</v>
      </c>
      <c r="AL216" s="30">
        <f t="shared" si="72"/>
        <v>0</v>
      </c>
      <c r="AM216" s="30">
        <f t="shared" si="72"/>
        <v>450</v>
      </c>
      <c r="AN216" s="30">
        <f t="shared" si="72"/>
        <v>387</v>
      </c>
      <c r="AO216" s="30">
        <f t="shared" si="72"/>
        <v>115</v>
      </c>
      <c r="AP216" s="30">
        <f t="shared" si="72"/>
        <v>216</v>
      </c>
      <c r="AQ216" s="30">
        <f t="shared" si="72"/>
        <v>72</v>
      </c>
      <c r="AR216" s="30">
        <f t="shared" si="72"/>
        <v>225</v>
      </c>
      <c r="AS216" s="30">
        <f t="shared" si="72"/>
        <v>160</v>
      </c>
      <c r="AT216" s="30">
        <f t="shared" si="72"/>
        <v>174</v>
      </c>
      <c r="AU216" s="30">
        <f t="shared" si="72"/>
        <v>344</v>
      </c>
      <c r="AV216" s="30">
        <f t="shared" si="72"/>
        <v>156</v>
      </c>
      <c r="AW216" s="30">
        <f t="shared" si="72"/>
        <v>93</v>
      </c>
      <c r="AX216" s="30">
        <f t="shared" si="72"/>
        <v>897</v>
      </c>
      <c r="AY216" s="30">
        <f t="shared" si="72"/>
        <v>0</v>
      </c>
      <c r="AZ216" s="30">
        <f t="shared" si="72"/>
        <v>518</v>
      </c>
      <c r="BA216" s="30">
        <f t="shared" si="72"/>
        <v>278</v>
      </c>
      <c r="BB216" s="30">
        <f t="shared" si="72"/>
        <v>242</v>
      </c>
      <c r="BC216" s="30">
        <f t="shared" si="72"/>
        <v>50</v>
      </c>
      <c r="BD216" s="30">
        <f t="shared" si="72"/>
        <v>0.1</v>
      </c>
      <c r="BE216" s="30">
        <f t="shared" si="72"/>
        <v>7.0000000000000007E-2</v>
      </c>
      <c r="BF216" s="30">
        <f t="shared" si="72"/>
        <v>0.04</v>
      </c>
      <c r="BG216" s="30">
        <f t="shared" si="72"/>
        <v>0.08</v>
      </c>
      <c r="BH216" s="30">
        <f t="shared" si="72"/>
        <v>0.09</v>
      </c>
      <c r="BI216" s="30">
        <f t="shared" si="72"/>
        <v>0.45</v>
      </c>
      <c r="BJ216" s="30">
        <f t="shared" si="72"/>
        <v>0.03</v>
      </c>
      <c r="BK216" s="30">
        <f t="shared" si="72"/>
        <v>0.56000000000000005</v>
      </c>
      <c r="BL216" s="30">
        <f t="shared" si="72"/>
        <v>0.02</v>
      </c>
      <c r="BM216" s="30">
        <f t="shared" si="72"/>
        <v>0.31</v>
      </c>
      <c r="BN216" s="30">
        <f t="shared" si="72"/>
        <v>0.04</v>
      </c>
      <c r="BO216" s="30">
        <f t="shared" si="72"/>
        <v>0</v>
      </c>
      <c r="BP216" s="30">
        <f t="shared" ref="BP216:CO216" si="73">SUM(BP215)</f>
        <v>0</v>
      </c>
      <c r="BQ216" s="30">
        <f t="shared" si="73"/>
        <v>0.04</v>
      </c>
      <c r="BR216" s="30">
        <f t="shared" si="73"/>
        <v>0.08</v>
      </c>
      <c r="BS216" s="30">
        <f t="shared" si="73"/>
        <v>0.69</v>
      </c>
      <c r="BT216" s="30">
        <f t="shared" si="73"/>
        <v>0.01</v>
      </c>
      <c r="BU216" s="30">
        <f t="shared" si="73"/>
        <v>0</v>
      </c>
      <c r="BV216" s="30">
        <f t="shared" si="73"/>
        <v>0.02</v>
      </c>
      <c r="BW216" s="30">
        <f t="shared" si="73"/>
        <v>0.03</v>
      </c>
      <c r="BX216" s="30">
        <f t="shared" si="73"/>
        <v>0.08</v>
      </c>
      <c r="BY216" s="30">
        <f t="shared" si="73"/>
        <v>0</v>
      </c>
      <c r="BZ216" s="30">
        <f t="shared" si="73"/>
        <v>0</v>
      </c>
      <c r="CA216" s="30">
        <f t="shared" si="73"/>
        <v>0</v>
      </c>
      <c r="CB216" s="30">
        <f t="shared" si="73"/>
        <v>93</v>
      </c>
      <c r="CC216" s="30">
        <f t="shared" si="73"/>
        <v>0</v>
      </c>
      <c r="CD216" s="30">
        <f t="shared" si="73"/>
        <v>0</v>
      </c>
      <c r="CE216" s="30">
        <f t="shared" si="73"/>
        <v>5</v>
      </c>
      <c r="CF216" s="30">
        <f t="shared" si="73"/>
        <v>0</v>
      </c>
      <c r="CG216" s="30">
        <f t="shared" si="73"/>
        <v>0</v>
      </c>
      <c r="CH216" s="30">
        <f t="shared" si="73"/>
        <v>0</v>
      </c>
      <c r="CI216" s="30">
        <f t="shared" si="73"/>
        <v>0</v>
      </c>
      <c r="CJ216" s="30">
        <f t="shared" si="73"/>
        <v>0</v>
      </c>
      <c r="CK216" s="30">
        <f t="shared" si="73"/>
        <v>0</v>
      </c>
      <c r="CL216" s="30">
        <f t="shared" si="73"/>
        <v>0</v>
      </c>
      <c r="CM216" s="30">
        <f t="shared" si="73"/>
        <v>0</v>
      </c>
      <c r="CN216" s="30">
        <f t="shared" si="73"/>
        <v>0</v>
      </c>
      <c r="CO216" s="30">
        <f t="shared" si="73"/>
        <v>0</v>
      </c>
      <c r="CP216" s="16">
        <v>0</v>
      </c>
      <c r="CQ216" s="16">
        <v>0</v>
      </c>
    </row>
    <row r="217" spans="1:95" x14ac:dyDescent="0.25">
      <c r="B217" s="18" t="s">
        <v>112</v>
      </c>
    </row>
    <row r="218" spans="1:95" s="26" customFormat="1" x14ac:dyDescent="0.25">
      <c r="A218" s="23" t="str">
        <f>"-"</f>
        <v>-</v>
      </c>
      <c r="B218" s="24" t="s">
        <v>113</v>
      </c>
      <c r="C218" s="25">
        <v>20</v>
      </c>
      <c r="D218" s="25">
        <v>1.32</v>
      </c>
      <c r="E218" s="25">
        <v>0</v>
      </c>
      <c r="F218" s="25">
        <v>0.13</v>
      </c>
      <c r="G218" s="25">
        <v>0.13</v>
      </c>
      <c r="H218" s="25">
        <v>9.3800000000000008</v>
      </c>
      <c r="I218" s="25">
        <v>44.780199999999994</v>
      </c>
      <c r="J218" s="25">
        <v>0</v>
      </c>
      <c r="K218" s="25">
        <v>0</v>
      </c>
      <c r="L218" s="25">
        <v>0</v>
      </c>
      <c r="M218" s="25">
        <v>0</v>
      </c>
      <c r="N218" s="25">
        <v>0.22</v>
      </c>
      <c r="O218" s="25">
        <v>9.1199999999999992</v>
      </c>
      <c r="P218" s="25">
        <v>0.04</v>
      </c>
      <c r="Q218" s="25">
        <v>0</v>
      </c>
      <c r="R218" s="25">
        <v>0</v>
      </c>
      <c r="S218" s="25">
        <v>0</v>
      </c>
      <c r="T218" s="25">
        <v>0.36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25">
        <v>0</v>
      </c>
      <c r="AD218" s="25">
        <v>0</v>
      </c>
      <c r="AE218" s="25">
        <v>0</v>
      </c>
      <c r="AF218" s="25">
        <v>0</v>
      </c>
      <c r="AG218" s="25">
        <v>0</v>
      </c>
      <c r="AH218" s="25">
        <v>0</v>
      </c>
      <c r="AI218" s="25">
        <v>0</v>
      </c>
      <c r="AJ218" s="26">
        <v>0</v>
      </c>
      <c r="AK218" s="26">
        <v>63.86</v>
      </c>
      <c r="AL218" s="26">
        <v>66.47</v>
      </c>
      <c r="AM218" s="26">
        <v>101.79</v>
      </c>
      <c r="AN218" s="26">
        <v>33.76</v>
      </c>
      <c r="AO218" s="26">
        <v>20.010000000000002</v>
      </c>
      <c r="AP218" s="26">
        <v>40.020000000000003</v>
      </c>
      <c r="AQ218" s="26">
        <v>15.14</v>
      </c>
      <c r="AR218" s="26">
        <v>72.38</v>
      </c>
      <c r="AS218" s="26">
        <v>44.89</v>
      </c>
      <c r="AT218" s="26">
        <v>62.64</v>
      </c>
      <c r="AU218" s="26">
        <v>51.68</v>
      </c>
      <c r="AV218" s="26">
        <v>27.14</v>
      </c>
      <c r="AW218" s="26">
        <v>48.02</v>
      </c>
      <c r="AX218" s="26">
        <v>401.59</v>
      </c>
      <c r="AY218" s="26">
        <v>0</v>
      </c>
      <c r="AZ218" s="26">
        <v>130.85</v>
      </c>
      <c r="BA218" s="26">
        <v>56.9</v>
      </c>
      <c r="BB218" s="26">
        <v>37.76</v>
      </c>
      <c r="BC218" s="26">
        <v>29.93</v>
      </c>
      <c r="BD218" s="26">
        <v>0</v>
      </c>
      <c r="BE218" s="26">
        <v>0</v>
      </c>
      <c r="BF218" s="26">
        <v>0</v>
      </c>
      <c r="BG218" s="26">
        <v>0</v>
      </c>
      <c r="BH218" s="26">
        <v>0</v>
      </c>
      <c r="BI218" s="26">
        <v>0</v>
      </c>
      <c r="BJ218" s="26">
        <v>0</v>
      </c>
      <c r="BK218" s="26">
        <v>0.02</v>
      </c>
      <c r="BL218" s="26">
        <v>0</v>
      </c>
      <c r="BM218" s="26">
        <v>0</v>
      </c>
      <c r="BN218" s="26">
        <v>0</v>
      </c>
      <c r="BO218" s="26">
        <v>0</v>
      </c>
      <c r="BP218" s="26">
        <v>0</v>
      </c>
      <c r="BQ218" s="26">
        <v>0</v>
      </c>
      <c r="BR218" s="26">
        <v>0</v>
      </c>
      <c r="BS218" s="26">
        <v>0.01</v>
      </c>
      <c r="BT218" s="26">
        <v>0</v>
      </c>
      <c r="BU218" s="26">
        <v>0</v>
      </c>
      <c r="BV218" s="26">
        <v>0.06</v>
      </c>
      <c r="BW218" s="26">
        <v>0</v>
      </c>
      <c r="BX218" s="26">
        <v>0</v>
      </c>
      <c r="BY218" s="26">
        <v>0</v>
      </c>
      <c r="BZ218" s="26">
        <v>0</v>
      </c>
      <c r="CA218" s="26">
        <v>0</v>
      </c>
      <c r="CB218" s="26">
        <v>7.82</v>
      </c>
      <c r="CC218" s="27"/>
      <c r="CD218" s="27"/>
      <c r="CE218" s="26">
        <v>0</v>
      </c>
      <c r="CG218" s="26">
        <v>0</v>
      </c>
      <c r="CH218" s="26">
        <v>0</v>
      </c>
      <c r="CI218" s="26">
        <v>0</v>
      </c>
      <c r="CJ218" s="26">
        <v>380</v>
      </c>
      <c r="CK218" s="26">
        <v>146.4</v>
      </c>
      <c r="CL218" s="26">
        <v>263.2</v>
      </c>
      <c r="CM218" s="26">
        <v>3.04</v>
      </c>
      <c r="CN218" s="26">
        <v>3.04</v>
      </c>
      <c r="CO218" s="26">
        <v>3.04</v>
      </c>
      <c r="CP218" s="26">
        <v>0</v>
      </c>
      <c r="CQ218" s="26">
        <v>0</v>
      </c>
    </row>
    <row r="219" spans="1:95" s="26" customFormat="1" x14ac:dyDescent="0.25">
      <c r="A219" s="23" t="str">
        <f>"-"</f>
        <v>-</v>
      </c>
      <c r="B219" s="24" t="s">
        <v>114</v>
      </c>
      <c r="C219" s="25">
        <v>20</v>
      </c>
      <c r="D219" s="25">
        <v>1.32</v>
      </c>
      <c r="E219" s="25">
        <v>0</v>
      </c>
      <c r="F219" s="25">
        <v>0.24</v>
      </c>
      <c r="G219" s="25">
        <v>0.24</v>
      </c>
      <c r="H219" s="25">
        <v>8.34</v>
      </c>
      <c r="I219" s="25">
        <v>38.676000000000002</v>
      </c>
      <c r="J219" s="25">
        <v>0.04</v>
      </c>
      <c r="K219" s="25">
        <v>0</v>
      </c>
      <c r="L219" s="25">
        <v>0</v>
      </c>
      <c r="M219" s="25">
        <v>0</v>
      </c>
      <c r="N219" s="25">
        <v>0.24</v>
      </c>
      <c r="O219" s="25">
        <v>6.44</v>
      </c>
      <c r="P219" s="25">
        <v>1.66</v>
      </c>
      <c r="Q219" s="25">
        <v>0</v>
      </c>
      <c r="R219" s="25">
        <v>0</v>
      </c>
      <c r="S219" s="25">
        <v>0.2</v>
      </c>
      <c r="T219" s="25">
        <v>0.5</v>
      </c>
      <c r="U219" s="25">
        <v>122</v>
      </c>
      <c r="V219" s="25">
        <v>49</v>
      </c>
      <c r="W219" s="25">
        <v>7</v>
      </c>
      <c r="X219" s="25">
        <v>9.4</v>
      </c>
      <c r="Y219" s="25">
        <v>31.6</v>
      </c>
      <c r="Z219" s="25">
        <v>0.78</v>
      </c>
      <c r="AA219" s="25">
        <v>0</v>
      </c>
      <c r="AB219" s="25">
        <v>1</v>
      </c>
      <c r="AC219" s="25">
        <v>0.2</v>
      </c>
      <c r="AD219" s="25">
        <v>0.28000000000000003</v>
      </c>
      <c r="AE219" s="25">
        <v>0.04</v>
      </c>
      <c r="AF219" s="25">
        <v>0.02</v>
      </c>
      <c r="AG219" s="25">
        <v>0.14000000000000001</v>
      </c>
      <c r="AH219" s="25">
        <v>0.4</v>
      </c>
      <c r="AI219" s="25">
        <v>0</v>
      </c>
      <c r="AJ219" s="26">
        <v>0</v>
      </c>
      <c r="AK219" s="26">
        <v>64.400000000000006</v>
      </c>
      <c r="AL219" s="26">
        <v>49.6</v>
      </c>
      <c r="AM219" s="26">
        <v>85.4</v>
      </c>
      <c r="AN219" s="26">
        <v>44.6</v>
      </c>
      <c r="AO219" s="26">
        <v>18.600000000000001</v>
      </c>
      <c r="AP219" s="26">
        <v>39.6</v>
      </c>
      <c r="AQ219" s="26">
        <v>16</v>
      </c>
      <c r="AR219" s="26">
        <v>74.2</v>
      </c>
      <c r="AS219" s="26">
        <v>59.4</v>
      </c>
      <c r="AT219" s="26">
        <v>58.2</v>
      </c>
      <c r="AU219" s="26">
        <v>92.8</v>
      </c>
      <c r="AV219" s="26">
        <v>24.8</v>
      </c>
      <c r="AW219" s="26">
        <v>62</v>
      </c>
      <c r="AX219" s="26">
        <v>311.8</v>
      </c>
      <c r="AY219" s="26">
        <v>0</v>
      </c>
      <c r="AZ219" s="26">
        <v>105.2</v>
      </c>
      <c r="BA219" s="26">
        <v>58.2</v>
      </c>
      <c r="BB219" s="26">
        <v>36</v>
      </c>
      <c r="BC219" s="26">
        <v>26</v>
      </c>
      <c r="BD219" s="26">
        <v>0</v>
      </c>
      <c r="BE219" s="26">
        <v>0</v>
      </c>
      <c r="BF219" s="26">
        <v>0</v>
      </c>
      <c r="BG219" s="26">
        <v>0</v>
      </c>
      <c r="BH219" s="26">
        <v>0</v>
      </c>
      <c r="BI219" s="26">
        <v>0</v>
      </c>
      <c r="BJ219" s="26">
        <v>0</v>
      </c>
      <c r="BK219" s="26">
        <v>0.03</v>
      </c>
      <c r="BL219" s="26">
        <v>0</v>
      </c>
      <c r="BM219" s="26">
        <v>0</v>
      </c>
      <c r="BN219" s="26">
        <v>0</v>
      </c>
      <c r="BO219" s="26">
        <v>0</v>
      </c>
      <c r="BP219" s="26">
        <v>0</v>
      </c>
      <c r="BQ219" s="26">
        <v>0</v>
      </c>
      <c r="BR219" s="26">
        <v>0</v>
      </c>
      <c r="BS219" s="26">
        <v>0.02</v>
      </c>
      <c r="BT219" s="26">
        <v>0</v>
      </c>
      <c r="BU219" s="26">
        <v>0</v>
      </c>
      <c r="BV219" s="26">
        <v>0.1</v>
      </c>
      <c r="BW219" s="26">
        <v>0.02</v>
      </c>
      <c r="BX219" s="26">
        <v>0</v>
      </c>
      <c r="BY219" s="26">
        <v>0</v>
      </c>
      <c r="BZ219" s="26">
        <v>0</v>
      </c>
      <c r="CA219" s="26">
        <v>0</v>
      </c>
      <c r="CB219" s="26">
        <v>9.4</v>
      </c>
      <c r="CC219" s="27"/>
      <c r="CD219" s="27"/>
      <c r="CE219" s="26">
        <v>0.17</v>
      </c>
      <c r="CG219" s="26">
        <v>1</v>
      </c>
      <c r="CH219" s="26">
        <v>1</v>
      </c>
      <c r="CI219" s="26">
        <v>1</v>
      </c>
      <c r="CJ219" s="26">
        <v>190</v>
      </c>
      <c r="CK219" s="26">
        <v>73.2</v>
      </c>
      <c r="CL219" s="26">
        <v>131.6</v>
      </c>
      <c r="CM219" s="26">
        <v>1.9</v>
      </c>
      <c r="CN219" s="26">
        <v>1.58</v>
      </c>
      <c r="CO219" s="26">
        <v>1.74</v>
      </c>
      <c r="CP219" s="26">
        <v>0</v>
      </c>
      <c r="CQ219" s="26">
        <v>0</v>
      </c>
    </row>
    <row r="220" spans="1:95" s="26" customFormat="1" x14ac:dyDescent="0.25">
      <c r="A220" s="23" t="str">
        <f>"6/10"</f>
        <v>6/10</v>
      </c>
      <c r="B220" s="24" t="s">
        <v>130</v>
      </c>
      <c r="C220" s="25">
        <v>180</v>
      </c>
      <c r="D220" s="25">
        <v>0.92</v>
      </c>
      <c r="E220" s="25">
        <v>0</v>
      </c>
      <c r="F220" s="25">
        <v>0.05</v>
      </c>
      <c r="G220" s="25">
        <v>0.05</v>
      </c>
      <c r="H220" s="25">
        <v>20.86</v>
      </c>
      <c r="I220" s="25">
        <v>78.839027999999999</v>
      </c>
      <c r="J220" s="25">
        <v>0.02</v>
      </c>
      <c r="K220" s="25">
        <v>0</v>
      </c>
      <c r="L220" s="25">
        <v>0</v>
      </c>
      <c r="M220" s="25">
        <v>0</v>
      </c>
      <c r="N220" s="25">
        <v>17.27</v>
      </c>
      <c r="O220" s="25">
        <v>0.51</v>
      </c>
      <c r="P220" s="25">
        <v>3.08</v>
      </c>
      <c r="Q220" s="25">
        <v>0</v>
      </c>
      <c r="R220" s="25">
        <v>0</v>
      </c>
      <c r="S220" s="25">
        <v>0.27</v>
      </c>
      <c r="T220" s="25">
        <v>0.73</v>
      </c>
      <c r="U220" s="25">
        <v>3.12</v>
      </c>
      <c r="V220" s="25">
        <v>306.24</v>
      </c>
      <c r="W220" s="25">
        <v>28.2</v>
      </c>
      <c r="X220" s="25">
        <v>17.96</v>
      </c>
      <c r="Y220" s="25">
        <v>24.44</v>
      </c>
      <c r="Z220" s="25">
        <v>0.57999999999999996</v>
      </c>
      <c r="AA220" s="25">
        <v>0</v>
      </c>
      <c r="AB220" s="25">
        <v>567</v>
      </c>
      <c r="AC220" s="25">
        <v>104.94</v>
      </c>
      <c r="AD220" s="25">
        <v>0.99</v>
      </c>
      <c r="AE220" s="25">
        <v>0.02</v>
      </c>
      <c r="AF220" s="25">
        <v>0.03</v>
      </c>
      <c r="AG220" s="25">
        <v>0.46</v>
      </c>
      <c r="AH220" s="25">
        <v>0.7</v>
      </c>
      <c r="AI220" s="25">
        <v>0.28999999999999998</v>
      </c>
      <c r="AJ220" s="26">
        <v>0</v>
      </c>
      <c r="AK220" s="26">
        <v>0.01</v>
      </c>
      <c r="AL220" s="26">
        <v>0.01</v>
      </c>
      <c r="AM220" s="26">
        <v>0.01</v>
      </c>
      <c r="AN220" s="26">
        <v>0.02</v>
      </c>
      <c r="AO220" s="26">
        <v>0</v>
      </c>
      <c r="AP220" s="26">
        <v>0.01</v>
      </c>
      <c r="AQ220" s="26">
        <v>0</v>
      </c>
      <c r="AR220" s="26">
        <v>0.01</v>
      </c>
      <c r="AS220" s="26">
        <v>0.01</v>
      </c>
      <c r="AT220" s="26">
        <v>0.01</v>
      </c>
      <c r="AU220" s="26">
        <v>0.05</v>
      </c>
      <c r="AV220" s="26">
        <v>0</v>
      </c>
      <c r="AW220" s="26">
        <v>0.01</v>
      </c>
      <c r="AX220" s="26">
        <v>0.02</v>
      </c>
      <c r="AY220" s="26">
        <v>0</v>
      </c>
      <c r="AZ220" s="26">
        <v>0.01</v>
      </c>
      <c r="BA220" s="26">
        <v>0.01</v>
      </c>
      <c r="BB220" s="26">
        <v>0.01</v>
      </c>
      <c r="BC220" s="26">
        <v>0</v>
      </c>
      <c r="BD220" s="26">
        <v>0</v>
      </c>
      <c r="BE220" s="26">
        <v>0</v>
      </c>
      <c r="BF220" s="26">
        <v>0</v>
      </c>
      <c r="BG220" s="26">
        <v>0</v>
      </c>
      <c r="BH220" s="26">
        <v>0</v>
      </c>
      <c r="BI220" s="26">
        <v>0</v>
      </c>
      <c r="BJ220" s="26">
        <v>0</v>
      </c>
      <c r="BK220" s="26">
        <v>0</v>
      </c>
      <c r="BL220" s="26">
        <v>0</v>
      </c>
      <c r="BM220" s="26">
        <v>0</v>
      </c>
      <c r="BN220" s="26">
        <v>0</v>
      </c>
      <c r="BO220" s="26">
        <v>0</v>
      </c>
      <c r="BP220" s="26">
        <v>0</v>
      </c>
      <c r="BQ220" s="26">
        <v>0</v>
      </c>
      <c r="BR220" s="26">
        <v>0</v>
      </c>
      <c r="BS220" s="26">
        <v>0.01</v>
      </c>
      <c r="BT220" s="26">
        <v>0</v>
      </c>
      <c r="BU220" s="26">
        <v>0</v>
      </c>
      <c r="BV220" s="26">
        <v>0.01</v>
      </c>
      <c r="BW220" s="26">
        <v>0</v>
      </c>
      <c r="BX220" s="26">
        <v>0</v>
      </c>
      <c r="BY220" s="26">
        <v>0</v>
      </c>
      <c r="BZ220" s="26">
        <v>0</v>
      </c>
      <c r="CA220" s="26">
        <v>0</v>
      </c>
      <c r="CB220" s="26">
        <v>192.61</v>
      </c>
      <c r="CC220" s="27"/>
      <c r="CD220" s="27"/>
      <c r="CE220" s="26">
        <v>94.5</v>
      </c>
      <c r="CG220" s="26">
        <v>3.95</v>
      </c>
      <c r="CH220" s="26">
        <v>3.95</v>
      </c>
      <c r="CI220" s="26">
        <v>3.95</v>
      </c>
      <c r="CJ220" s="26">
        <v>454.5</v>
      </c>
      <c r="CK220" s="26">
        <v>172.98</v>
      </c>
      <c r="CL220" s="26">
        <v>313.74</v>
      </c>
      <c r="CM220" s="26">
        <v>41.94</v>
      </c>
      <c r="CN220" s="26">
        <v>24.93</v>
      </c>
      <c r="CO220" s="26">
        <v>33.44</v>
      </c>
      <c r="CP220" s="26">
        <v>9</v>
      </c>
      <c r="CQ220" s="26">
        <v>0</v>
      </c>
    </row>
    <row r="221" spans="1:95" s="26" customFormat="1" ht="31.5" x14ac:dyDescent="0.25">
      <c r="A221" s="23" t="str">
        <f>"32/1"</f>
        <v>32/1</v>
      </c>
      <c r="B221" s="24" t="s">
        <v>131</v>
      </c>
      <c r="C221" s="25">
        <v>50</v>
      </c>
      <c r="D221" s="25">
        <v>0.69</v>
      </c>
      <c r="E221" s="25">
        <v>0</v>
      </c>
      <c r="F221" s="25">
        <v>2.98</v>
      </c>
      <c r="G221" s="25">
        <v>2.98</v>
      </c>
      <c r="H221" s="25">
        <v>4.51</v>
      </c>
      <c r="I221" s="25">
        <v>44.932072920000003</v>
      </c>
      <c r="J221" s="25">
        <v>0.38</v>
      </c>
      <c r="K221" s="25">
        <v>1.95</v>
      </c>
      <c r="L221" s="25">
        <v>0</v>
      </c>
      <c r="M221" s="25">
        <v>0</v>
      </c>
      <c r="N221" s="25">
        <v>3.37</v>
      </c>
      <c r="O221" s="25">
        <v>0.04</v>
      </c>
      <c r="P221" s="25">
        <v>1.0900000000000001</v>
      </c>
      <c r="Q221" s="25">
        <v>0</v>
      </c>
      <c r="R221" s="25">
        <v>0</v>
      </c>
      <c r="S221" s="25">
        <v>0.05</v>
      </c>
      <c r="T221" s="25">
        <v>0.73</v>
      </c>
      <c r="U221" s="25">
        <v>111.56</v>
      </c>
      <c r="V221" s="25">
        <v>111.68</v>
      </c>
      <c r="W221" s="25">
        <v>17.04</v>
      </c>
      <c r="X221" s="25">
        <v>9.65</v>
      </c>
      <c r="Y221" s="25">
        <v>19</v>
      </c>
      <c r="Z221" s="25">
        <v>0.62</v>
      </c>
      <c r="AA221" s="25">
        <v>0</v>
      </c>
      <c r="AB221" s="25">
        <v>4.12</v>
      </c>
      <c r="AC221" s="25">
        <v>0.99</v>
      </c>
      <c r="AD221" s="25">
        <v>1.37</v>
      </c>
      <c r="AE221" s="25">
        <v>0.01</v>
      </c>
      <c r="AF221" s="25">
        <v>0.02</v>
      </c>
      <c r="AG221" s="25">
        <v>7.0000000000000007E-2</v>
      </c>
      <c r="AH221" s="25">
        <v>0.2</v>
      </c>
      <c r="AI221" s="25">
        <v>0.97</v>
      </c>
      <c r="AJ221" s="26">
        <v>0</v>
      </c>
      <c r="AK221" s="26">
        <v>24.4</v>
      </c>
      <c r="AL221" s="26">
        <v>27.62</v>
      </c>
      <c r="AM221" s="26">
        <v>30.85</v>
      </c>
      <c r="AN221" s="26">
        <v>42.35</v>
      </c>
      <c r="AO221" s="26">
        <v>9.2100000000000009</v>
      </c>
      <c r="AP221" s="26">
        <v>24.4</v>
      </c>
      <c r="AQ221" s="26">
        <v>5.98</v>
      </c>
      <c r="AR221" s="26">
        <v>20.72</v>
      </c>
      <c r="AS221" s="26">
        <v>18.420000000000002</v>
      </c>
      <c r="AT221" s="26">
        <v>33.61</v>
      </c>
      <c r="AU221" s="26">
        <v>151</v>
      </c>
      <c r="AV221" s="26">
        <v>6.45</v>
      </c>
      <c r="AW221" s="26">
        <v>17.489999999999998</v>
      </c>
      <c r="AX221" s="26">
        <v>126.14</v>
      </c>
      <c r="AY221" s="26">
        <v>0</v>
      </c>
      <c r="AZ221" s="26">
        <v>21.64</v>
      </c>
      <c r="BA221" s="26">
        <v>29</v>
      </c>
      <c r="BB221" s="26">
        <v>23.02</v>
      </c>
      <c r="BC221" s="26">
        <v>6.91</v>
      </c>
      <c r="BD221" s="26">
        <v>0</v>
      </c>
      <c r="BE221" s="26">
        <v>0</v>
      </c>
      <c r="BF221" s="26">
        <v>0</v>
      </c>
      <c r="BG221" s="26">
        <v>0</v>
      </c>
      <c r="BH221" s="26">
        <v>0</v>
      </c>
      <c r="BI221" s="26">
        <v>0</v>
      </c>
      <c r="BJ221" s="26">
        <v>0</v>
      </c>
      <c r="BK221" s="26">
        <v>0.18</v>
      </c>
      <c r="BL221" s="26">
        <v>0</v>
      </c>
      <c r="BM221" s="26">
        <v>0.12</v>
      </c>
      <c r="BN221" s="26">
        <v>0.01</v>
      </c>
      <c r="BO221" s="26">
        <v>0.02</v>
      </c>
      <c r="BP221" s="26">
        <v>0</v>
      </c>
      <c r="BQ221" s="26">
        <v>0</v>
      </c>
      <c r="BR221" s="26">
        <v>0</v>
      </c>
      <c r="BS221" s="26">
        <v>0.7</v>
      </c>
      <c r="BT221" s="26">
        <v>0</v>
      </c>
      <c r="BU221" s="26">
        <v>0</v>
      </c>
      <c r="BV221" s="26">
        <v>1.73</v>
      </c>
      <c r="BW221" s="26">
        <v>0</v>
      </c>
      <c r="BX221" s="26">
        <v>0</v>
      </c>
      <c r="BY221" s="26">
        <v>0</v>
      </c>
      <c r="BZ221" s="26">
        <v>0</v>
      </c>
      <c r="CA221" s="26">
        <v>0</v>
      </c>
      <c r="CB221" s="26">
        <v>42.53</v>
      </c>
      <c r="CC221" s="27"/>
      <c r="CD221" s="27"/>
      <c r="CE221" s="26">
        <v>0.69</v>
      </c>
      <c r="CG221" s="26">
        <v>10.87</v>
      </c>
      <c r="CH221" s="26">
        <v>6.79</v>
      </c>
      <c r="CI221" s="26">
        <v>8.83</v>
      </c>
      <c r="CJ221" s="26">
        <v>341.73</v>
      </c>
      <c r="CK221" s="26">
        <v>81.75</v>
      </c>
      <c r="CL221" s="26">
        <v>211.74</v>
      </c>
      <c r="CM221" s="26">
        <v>1.64</v>
      </c>
      <c r="CN221" s="26">
        <v>1.04</v>
      </c>
      <c r="CO221" s="26">
        <v>1.34</v>
      </c>
      <c r="CP221" s="26">
        <v>0</v>
      </c>
      <c r="CQ221" s="26">
        <v>0.25</v>
      </c>
    </row>
    <row r="222" spans="1:95" s="26" customFormat="1" ht="31.5" customHeight="1" x14ac:dyDescent="0.25">
      <c r="A222" s="23" t="str">
        <f>"16/2"</f>
        <v>16/2</v>
      </c>
      <c r="B222" s="24" t="s">
        <v>117</v>
      </c>
      <c r="C222" s="25">
        <v>180</v>
      </c>
      <c r="D222" s="25">
        <v>3.79</v>
      </c>
      <c r="E222" s="25">
        <v>5.74</v>
      </c>
      <c r="F222" s="25">
        <v>2.21</v>
      </c>
      <c r="G222" s="25">
        <v>2.21</v>
      </c>
      <c r="H222" s="25">
        <v>15.83</v>
      </c>
      <c r="I222" s="25">
        <v>94.580351999999976</v>
      </c>
      <c r="J222" s="25">
        <v>0.28999999999999998</v>
      </c>
      <c r="K222" s="25">
        <v>1.17</v>
      </c>
      <c r="L222" s="25">
        <v>0</v>
      </c>
      <c r="M222" s="25">
        <v>0</v>
      </c>
      <c r="N222" s="25">
        <v>2.15</v>
      </c>
      <c r="O222" s="25">
        <v>11.29</v>
      </c>
      <c r="P222" s="25">
        <v>2.38</v>
      </c>
      <c r="Q222" s="25">
        <v>0</v>
      </c>
      <c r="R222" s="25">
        <v>0</v>
      </c>
      <c r="S222" s="25">
        <v>0.11</v>
      </c>
      <c r="T222" s="25">
        <v>1.3</v>
      </c>
      <c r="U222" s="25">
        <v>146.22999999999999</v>
      </c>
      <c r="V222" s="25">
        <v>353.65</v>
      </c>
      <c r="W222" s="25">
        <v>24.89</v>
      </c>
      <c r="X222" s="25">
        <v>26.14</v>
      </c>
      <c r="Y222" s="25">
        <v>71.33</v>
      </c>
      <c r="Z222" s="25">
        <v>1.38</v>
      </c>
      <c r="AA222" s="25">
        <v>0</v>
      </c>
      <c r="AB222" s="25">
        <v>785.38</v>
      </c>
      <c r="AC222" s="25">
        <v>145.37</v>
      </c>
      <c r="AD222" s="25">
        <v>0.97</v>
      </c>
      <c r="AE222" s="25">
        <v>0.14000000000000001</v>
      </c>
      <c r="AF222" s="25">
        <v>0.05</v>
      </c>
      <c r="AG222" s="25">
        <v>0.74</v>
      </c>
      <c r="AH222" s="25">
        <v>1.7</v>
      </c>
      <c r="AI222" s="25">
        <v>3.31</v>
      </c>
      <c r="AJ222" s="26">
        <v>0</v>
      </c>
      <c r="AK222" s="26">
        <v>154.38999999999999</v>
      </c>
      <c r="AL222" s="26">
        <v>170.41</v>
      </c>
      <c r="AM222" s="26">
        <v>253.6</v>
      </c>
      <c r="AN222" s="26">
        <v>242.59</v>
      </c>
      <c r="AO222" s="26">
        <v>33.090000000000003</v>
      </c>
      <c r="AP222" s="26">
        <v>134.91</v>
      </c>
      <c r="AQ222" s="26">
        <v>44.31</v>
      </c>
      <c r="AR222" s="26">
        <v>159.19</v>
      </c>
      <c r="AS222" s="26">
        <v>152.27000000000001</v>
      </c>
      <c r="AT222" s="26">
        <v>287.39999999999998</v>
      </c>
      <c r="AU222" s="26">
        <v>348.5</v>
      </c>
      <c r="AV222" s="26">
        <v>70.86</v>
      </c>
      <c r="AW222" s="26">
        <v>150.58000000000001</v>
      </c>
      <c r="AX222" s="26">
        <v>541.98</v>
      </c>
      <c r="AY222" s="26">
        <v>0</v>
      </c>
      <c r="AZ222" s="26">
        <v>105.84</v>
      </c>
      <c r="BA222" s="26">
        <v>129.97</v>
      </c>
      <c r="BB222" s="26">
        <v>109.23</v>
      </c>
      <c r="BC222" s="26">
        <v>40.71</v>
      </c>
      <c r="BD222" s="26">
        <v>0</v>
      </c>
      <c r="BE222" s="26">
        <v>0</v>
      </c>
      <c r="BF222" s="26">
        <v>0</v>
      </c>
      <c r="BG222" s="26">
        <v>0</v>
      </c>
      <c r="BH222" s="26">
        <v>0</v>
      </c>
      <c r="BI222" s="26">
        <v>0</v>
      </c>
      <c r="BJ222" s="26">
        <v>0</v>
      </c>
      <c r="BK222" s="26">
        <v>0.16</v>
      </c>
      <c r="BL222" s="26">
        <v>0</v>
      </c>
      <c r="BM222" s="26">
        <v>0.08</v>
      </c>
      <c r="BN222" s="26">
        <v>0.01</v>
      </c>
      <c r="BO222" s="26">
        <v>0.01</v>
      </c>
      <c r="BP222" s="26">
        <v>0</v>
      </c>
      <c r="BQ222" s="26">
        <v>0</v>
      </c>
      <c r="BR222" s="26">
        <v>0</v>
      </c>
      <c r="BS222" s="26">
        <v>0.53</v>
      </c>
      <c r="BT222" s="26">
        <v>0</v>
      </c>
      <c r="BU222" s="26">
        <v>0</v>
      </c>
      <c r="BV222" s="26">
        <v>1.2</v>
      </c>
      <c r="BW222" s="26">
        <v>0.02</v>
      </c>
      <c r="BX222" s="26">
        <v>0</v>
      </c>
      <c r="BY222" s="26">
        <v>0</v>
      </c>
      <c r="BZ222" s="26">
        <v>0</v>
      </c>
      <c r="CA222" s="26">
        <v>0</v>
      </c>
      <c r="CB222" s="26">
        <v>165.24</v>
      </c>
      <c r="CC222" s="27"/>
      <c r="CD222" s="27"/>
      <c r="CE222" s="26">
        <v>130.9</v>
      </c>
      <c r="CG222" s="26">
        <v>19.96</v>
      </c>
      <c r="CH222" s="26">
        <v>12.76</v>
      </c>
      <c r="CI222" s="26">
        <v>16.36</v>
      </c>
      <c r="CJ222" s="26">
        <v>1017.84</v>
      </c>
      <c r="CK222" s="26">
        <v>519.16999999999996</v>
      </c>
      <c r="CL222" s="26">
        <v>768.5</v>
      </c>
      <c r="CM222" s="26">
        <v>36.159999999999997</v>
      </c>
      <c r="CN222" s="26">
        <v>19.04</v>
      </c>
      <c r="CO222" s="26">
        <v>27.6</v>
      </c>
      <c r="CP222" s="26">
        <v>0</v>
      </c>
      <c r="CQ222" s="26">
        <v>0.36</v>
      </c>
    </row>
    <row r="223" spans="1:95" s="15" customFormat="1" ht="31.5" x14ac:dyDescent="0.25">
      <c r="A223" s="19" t="str">
        <f>"7/9"</f>
        <v>7/9</v>
      </c>
      <c r="B223" s="20" t="s">
        <v>162</v>
      </c>
      <c r="C223" s="21">
        <v>180</v>
      </c>
      <c r="D223" s="21">
        <v>14.33</v>
      </c>
      <c r="E223" s="21">
        <v>11.79</v>
      </c>
      <c r="F223" s="21">
        <v>12.33</v>
      </c>
      <c r="G223" s="21">
        <v>1.05</v>
      </c>
      <c r="H223" s="21">
        <v>22.48</v>
      </c>
      <c r="I223" s="21">
        <v>256.78862820000001</v>
      </c>
      <c r="J223" s="21">
        <v>4.4800000000000004</v>
      </c>
      <c r="K223" s="21">
        <v>0.59</v>
      </c>
      <c r="L223" s="21">
        <v>0</v>
      </c>
      <c r="M223" s="21">
        <v>0</v>
      </c>
      <c r="N223" s="21">
        <v>2.58</v>
      </c>
      <c r="O223" s="21">
        <v>18.010000000000002</v>
      </c>
      <c r="P223" s="21">
        <v>1.9</v>
      </c>
      <c r="Q223" s="21">
        <v>0</v>
      </c>
      <c r="R223" s="21">
        <v>0</v>
      </c>
      <c r="S223" s="21">
        <v>0.35</v>
      </c>
      <c r="T223" s="21">
        <v>2.33</v>
      </c>
      <c r="U223" s="21">
        <v>107.13</v>
      </c>
      <c r="V223" s="21">
        <v>466.4</v>
      </c>
      <c r="W223" s="21">
        <v>29.96</v>
      </c>
      <c r="X223" s="21">
        <v>32.04</v>
      </c>
      <c r="Y223" s="21">
        <v>140.12</v>
      </c>
      <c r="Z223" s="21">
        <v>1.86</v>
      </c>
      <c r="AA223" s="21">
        <v>31.21</v>
      </c>
      <c r="AB223" s="21">
        <v>36.01</v>
      </c>
      <c r="AC223" s="21">
        <v>68.31</v>
      </c>
      <c r="AD223" s="21">
        <v>0.93</v>
      </c>
      <c r="AE223" s="21">
        <v>0.11</v>
      </c>
      <c r="AF223" s="21">
        <v>0.12</v>
      </c>
      <c r="AG223" s="21">
        <v>5.7</v>
      </c>
      <c r="AH223" s="21">
        <v>11.27</v>
      </c>
      <c r="AI223" s="21">
        <v>7.82</v>
      </c>
      <c r="AJ223" s="15">
        <v>0</v>
      </c>
      <c r="AK223" s="15">
        <v>595.29999999999995</v>
      </c>
      <c r="AL223" s="15">
        <v>492.28</v>
      </c>
      <c r="AM223" s="15">
        <v>968.99</v>
      </c>
      <c r="AN223" s="15">
        <v>1089.3</v>
      </c>
      <c r="AO223" s="15">
        <v>316.01</v>
      </c>
      <c r="AP223" s="15">
        <v>597.25</v>
      </c>
      <c r="AQ223" s="15">
        <v>211.47</v>
      </c>
      <c r="AR223" s="15">
        <v>526.4</v>
      </c>
      <c r="AS223" s="15">
        <v>810.45</v>
      </c>
      <c r="AT223" s="15">
        <v>966.64</v>
      </c>
      <c r="AU223" s="15">
        <v>1132.51</v>
      </c>
      <c r="AV223" s="15">
        <v>330.06</v>
      </c>
      <c r="AW223" s="15">
        <v>934.64</v>
      </c>
      <c r="AX223" s="15">
        <v>1910.15</v>
      </c>
      <c r="AY223" s="15">
        <v>97.85</v>
      </c>
      <c r="AZ223" s="15">
        <v>600.70000000000005</v>
      </c>
      <c r="BA223" s="15">
        <v>585.79999999999995</v>
      </c>
      <c r="BB223" s="15">
        <v>447.78</v>
      </c>
      <c r="BC223" s="15">
        <v>159.19999999999999</v>
      </c>
      <c r="BD223" s="15">
        <v>0</v>
      </c>
      <c r="BE223" s="15">
        <v>0</v>
      </c>
      <c r="BF223" s="15">
        <v>0</v>
      </c>
      <c r="BG223" s="15">
        <v>0</v>
      </c>
      <c r="BH223" s="15">
        <v>0</v>
      </c>
      <c r="BI223" s="15">
        <v>0</v>
      </c>
      <c r="BJ223" s="15">
        <v>0</v>
      </c>
      <c r="BK223" s="15">
        <v>0.11</v>
      </c>
      <c r="BL223" s="15">
        <v>0</v>
      </c>
      <c r="BM223" s="15">
        <v>0.04</v>
      </c>
      <c r="BN223" s="15">
        <v>0</v>
      </c>
      <c r="BO223" s="15">
        <v>0</v>
      </c>
      <c r="BP223" s="15">
        <v>0</v>
      </c>
      <c r="BQ223" s="15">
        <v>0</v>
      </c>
      <c r="BR223" s="15">
        <v>0</v>
      </c>
      <c r="BS223" s="15">
        <v>0.31</v>
      </c>
      <c r="BT223" s="15">
        <v>0</v>
      </c>
      <c r="BU223" s="15">
        <v>0</v>
      </c>
      <c r="BV223" s="15">
        <v>0.48</v>
      </c>
      <c r="BW223" s="15">
        <v>0</v>
      </c>
      <c r="BX223" s="15">
        <v>0</v>
      </c>
      <c r="BY223" s="15">
        <v>0</v>
      </c>
      <c r="BZ223" s="15">
        <v>0</v>
      </c>
      <c r="CA223" s="15">
        <v>0</v>
      </c>
      <c r="CB223" s="15">
        <v>154.91999999999999</v>
      </c>
      <c r="CC223" s="22"/>
      <c r="CD223" s="22"/>
      <c r="CE223" s="15">
        <v>37.21</v>
      </c>
      <c r="CG223" s="15">
        <v>9.4700000000000006</v>
      </c>
      <c r="CH223" s="15">
        <v>5.85</v>
      </c>
      <c r="CI223" s="15">
        <v>7.66</v>
      </c>
      <c r="CJ223" s="15">
        <v>1099.43</v>
      </c>
      <c r="CK223" s="15">
        <v>753.63</v>
      </c>
      <c r="CL223" s="15">
        <v>926.53</v>
      </c>
      <c r="CM223" s="15">
        <v>13.72</v>
      </c>
      <c r="CN223" s="15">
        <v>5.48</v>
      </c>
      <c r="CO223" s="15">
        <v>9.6</v>
      </c>
      <c r="CP223" s="15">
        <v>0</v>
      </c>
      <c r="CQ223" s="15">
        <v>0.3</v>
      </c>
    </row>
    <row r="224" spans="1:95" s="16" customFormat="1" x14ac:dyDescent="0.25">
      <c r="A224" s="28"/>
      <c r="B224" s="29" t="s">
        <v>119</v>
      </c>
      <c r="C224" s="30">
        <f>SUM(C218:C223)</f>
        <v>630</v>
      </c>
      <c r="D224" s="30">
        <f t="shared" ref="D224:BO224" si="74">SUM(D218:D223)</f>
        <v>22.369999999999997</v>
      </c>
      <c r="E224" s="30">
        <f t="shared" si="74"/>
        <v>17.53</v>
      </c>
      <c r="F224" s="30">
        <f t="shared" si="74"/>
        <v>17.939999999999998</v>
      </c>
      <c r="G224" s="30">
        <f t="shared" si="74"/>
        <v>6.6599999999999993</v>
      </c>
      <c r="H224" s="30">
        <f t="shared" si="74"/>
        <v>81.399999999999991</v>
      </c>
      <c r="I224" s="30">
        <f t="shared" si="74"/>
        <v>558.59628111999996</v>
      </c>
      <c r="J224" s="30">
        <f t="shared" si="74"/>
        <v>5.2100000000000009</v>
      </c>
      <c r="K224" s="30">
        <f t="shared" si="74"/>
        <v>3.71</v>
      </c>
      <c r="L224" s="30">
        <f t="shared" si="74"/>
        <v>0</v>
      </c>
      <c r="M224" s="30">
        <f t="shared" si="74"/>
        <v>0</v>
      </c>
      <c r="N224" s="30">
        <f t="shared" si="74"/>
        <v>25.83</v>
      </c>
      <c r="O224" s="30">
        <f t="shared" si="74"/>
        <v>45.41</v>
      </c>
      <c r="P224" s="30">
        <f t="shared" si="74"/>
        <v>10.15</v>
      </c>
      <c r="Q224" s="30">
        <f t="shared" si="74"/>
        <v>0</v>
      </c>
      <c r="R224" s="30">
        <f t="shared" si="74"/>
        <v>0</v>
      </c>
      <c r="S224" s="30">
        <f t="shared" si="74"/>
        <v>0.98</v>
      </c>
      <c r="T224" s="30">
        <f t="shared" si="74"/>
        <v>5.95</v>
      </c>
      <c r="U224" s="30">
        <f t="shared" si="74"/>
        <v>490.03999999999996</v>
      </c>
      <c r="V224" s="30">
        <f t="shared" si="74"/>
        <v>1286.9699999999998</v>
      </c>
      <c r="W224" s="30">
        <f t="shared" si="74"/>
        <v>107.09</v>
      </c>
      <c r="X224" s="30">
        <f t="shared" si="74"/>
        <v>95.19</v>
      </c>
      <c r="Y224" s="30">
        <f t="shared" si="74"/>
        <v>286.49</v>
      </c>
      <c r="Z224" s="30">
        <f t="shared" si="74"/>
        <v>5.22</v>
      </c>
      <c r="AA224" s="30">
        <f t="shared" si="74"/>
        <v>31.21</v>
      </c>
      <c r="AB224" s="30">
        <f t="shared" si="74"/>
        <v>1393.51</v>
      </c>
      <c r="AC224" s="30">
        <f t="shared" si="74"/>
        <v>319.81</v>
      </c>
      <c r="AD224" s="30">
        <f t="shared" si="74"/>
        <v>4.54</v>
      </c>
      <c r="AE224" s="30">
        <f t="shared" si="74"/>
        <v>0.32</v>
      </c>
      <c r="AF224" s="30">
        <f t="shared" si="74"/>
        <v>0.24</v>
      </c>
      <c r="AG224" s="30">
        <f t="shared" si="74"/>
        <v>7.11</v>
      </c>
      <c r="AH224" s="30">
        <f t="shared" si="74"/>
        <v>14.27</v>
      </c>
      <c r="AI224" s="30">
        <f t="shared" si="74"/>
        <v>12.39</v>
      </c>
      <c r="AJ224" s="30">
        <f t="shared" si="74"/>
        <v>0</v>
      </c>
      <c r="AK224" s="30">
        <f t="shared" si="74"/>
        <v>902.3599999999999</v>
      </c>
      <c r="AL224" s="30">
        <f t="shared" si="74"/>
        <v>806.39</v>
      </c>
      <c r="AM224" s="30">
        <f t="shared" si="74"/>
        <v>1440.6399999999999</v>
      </c>
      <c r="AN224" s="30">
        <f t="shared" si="74"/>
        <v>1452.62</v>
      </c>
      <c r="AO224" s="30">
        <f t="shared" si="74"/>
        <v>396.91999999999996</v>
      </c>
      <c r="AP224" s="30">
        <f t="shared" si="74"/>
        <v>836.19</v>
      </c>
      <c r="AQ224" s="30">
        <f t="shared" si="74"/>
        <v>292.89999999999998</v>
      </c>
      <c r="AR224" s="30">
        <f t="shared" si="74"/>
        <v>852.9</v>
      </c>
      <c r="AS224" s="30">
        <f t="shared" si="74"/>
        <v>1085.44</v>
      </c>
      <c r="AT224" s="30">
        <f t="shared" si="74"/>
        <v>1408.5</v>
      </c>
      <c r="AU224" s="30">
        <f t="shared" si="74"/>
        <v>1776.54</v>
      </c>
      <c r="AV224" s="30">
        <f t="shared" si="74"/>
        <v>459.31</v>
      </c>
      <c r="AW224" s="30">
        <f t="shared" si="74"/>
        <v>1212.74</v>
      </c>
      <c r="AX224" s="30">
        <f t="shared" si="74"/>
        <v>3291.6800000000003</v>
      </c>
      <c r="AY224" s="30">
        <f t="shared" si="74"/>
        <v>97.85</v>
      </c>
      <c r="AZ224" s="30">
        <f t="shared" si="74"/>
        <v>964.24</v>
      </c>
      <c r="BA224" s="30">
        <f t="shared" si="74"/>
        <v>859.88</v>
      </c>
      <c r="BB224" s="30">
        <f t="shared" si="74"/>
        <v>653.79999999999995</v>
      </c>
      <c r="BC224" s="30">
        <f t="shared" si="74"/>
        <v>262.75</v>
      </c>
      <c r="BD224" s="30">
        <f t="shared" si="74"/>
        <v>0</v>
      </c>
      <c r="BE224" s="30">
        <f t="shared" si="74"/>
        <v>0</v>
      </c>
      <c r="BF224" s="30">
        <f t="shared" si="74"/>
        <v>0</v>
      </c>
      <c r="BG224" s="30">
        <f t="shared" si="74"/>
        <v>0</v>
      </c>
      <c r="BH224" s="30">
        <f t="shared" si="74"/>
        <v>0</v>
      </c>
      <c r="BI224" s="30">
        <f t="shared" si="74"/>
        <v>0</v>
      </c>
      <c r="BJ224" s="30">
        <f t="shared" si="74"/>
        <v>0</v>
      </c>
      <c r="BK224" s="30">
        <f t="shared" si="74"/>
        <v>0.5</v>
      </c>
      <c r="BL224" s="30">
        <f t="shared" si="74"/>
        <v>0</v>
      </c>
      <c r="BM224" s="30">
        <f t="shared" si="74"/>
        <v>0.24000000000000002</v>
      </c>
      <c r="BN224" s="30">
        <f t="shared" si="74"/>
        <v>0.02</v>
      </c>
      <c r="BO224" s="30">
        <f t="shared" si="74"/>
        <v>0.03</v>
      </c>
      <c r="BP224" s="30">
        <f t="shared" ref="BP224:CO224" si="75">SUM(BP218:BP223)</f>
        <v>0</v>
      </c>
      <c r="BQ224" s="30">
        <f t="shared" si="75"/>
        <v>0</v>
      </c>
      <c r="BR224" s="30">
        <f t="shared" si="75"/>
        <v>0</v>
      </c>
      <c r="BS224" s="30">
        <f t="shared" si="75"/>
        <v>1.58</v>
      </c>
      <c r="BT224" s="30">
        <f t="shared" si="75"/>
        <v>0</v>
      </c>
      <c r="BU224" s="30">
        <f t="shared" si="75"/>
        <v>0</v>
      </c>
      <c r="BV224" s="30">
        <f t="shared" si="75"/>
        <v>3.5799999999999996</v>
      </c>
      <c r="BW224" s="30">
        <f t="shared" si="75"/>
        <v>0.04</v>
      </c>
      <c r="BX224" s="30">
        <f t="shared" si="75"/>
        <v>0</v>
      </c>
      <c r="BY224" s="30">
        <f t="shared" si="75"/>
        <v>0</v>
      </c>
      <c r="BZ224" s="30">
        <f t="shared" si="75"/>
        <v>0</v>
      </c>
      <c r="CA224" s="30">
        <f t="shared" si="75"/>
        <v>0</v>
      </c>
      <c r="CB224" s="30">
        <f t="shared" si="75"/>
        <v>572.52</v>
      </c>
      <c r="CC224" s="30">
        <f t="shared" si="75"/>
        <v>0</v>
      </c>
      <c r="CD224" s="30">
        <f t="shared" si="75"/>
        <v>0</v>
      </c>
      <c r="CE224" s="30">
        <f t="shared" si="75"/>
        <v>263.46999999999997</v>
      </c>
      <c r="CF224" s="30">
        <f t="shared" si="75"/>
        <v>0</v>
      </c>
      <c r="CG224" s="30">
        <f t="shared" si="75"/>
        <v>45.25</v>
      </c>
      <c r="CH224" s="30">
        <f t="shared" si="75"/>
        <v>30.35</v>
      </c>
      <c r="CI224" s="30">
        <f t="shared" si="75"/>
        <v>37.799999999999997</v>
      </c>
      <c r="CJ224" s="30">
        <f t="shared" si="75"/>
        <v>3483.5</v>
      </c>
      <c r="CK224" s="30">
        <f t="shared" si="75"/>
        <v>1747.13</v>
      </c>
      <c r="CL224" s="30">
        <f t="shared" si="75"/>
        <v>2615.31</v>
      </c>
      <c r="CM224" s="30">
        <f t="shared" si="75"/>
        <v>98.399999999999991</v>
      </c>
      <c r="CN224" s="30">
        <f t="shared" si="75"/>
        <v>55.11</v>
      </c>
      <c r="CO224" s="30">
        <f t="shared" si="75"/>
        <v>76.759999999999991</v>
      </c>
      <c r="CP224" s="16">
        <v>9</v>
      </c>
      <c r="CQ224" s="16">
        <v>0.91</v>
      </c>
    </row>
    <row r="225" spans="1:95" x14ac:dyDescent="0.25">
      <c r="B225" s="18" t="s">
        <v>120</v>
      </c>
    </row>
    <row r="226" spans="1:95" s="26" customFormat="1" x14ac:dyDescent="0.25">
      <c r="A226" s="23" t="str">
        <f>"-"</f>
        <v>-</v>
      </c>
      <c r="B226" s="24" t="s">
        <v>113</v>
      </c>
      <c r="C226" s="25">
        <v>20</v>
      </c>
      <c r="D226" s="25">
        <v>1.32</v>
      </c>
      <c r="E226" s="25">
        <v>0</v>
      </c>
      <c r="F226" s="25">
        <v>0.13</v>
      </c>
      <c r="G226" s="25">
        <v>0.13</v>
      </c>
      <c r="H226" s="25">
        <v>9.3800000000000008</v>
      </c>
      <c r="I226" s="25">
        <v>44.780199999999994</v>
      </c>
      <c r="J226" s="25">
        <v>0</v>
      </c>
      <c r="K226" s="25">
        <v>0</v>
      </c>
      <c r="L226" s="25">
        <v>0</v>
      </c>
      <c r="M226" s="25">
        <v>0</v>
      </c>
      <c r="N226" s="25">
        <v>0.22</v>
      </c>
      <c r="O226" s="25">
        <v>9.1199999999999992</v>
      </c>
      <c r="P226" s="25">
        <v>0.04</v>
      </c>
      <c r="Q226" s="25">
        <v>0</v>
      </c>
      <c r="R226" s="25">
        <v>0</v>
      </c>
      <c r="S226" s="25">
        <v>0</v>
      </c>
      <c r="T226" s="25">
        <v>0.36</v>
      </c>
      <c r="U226" s="25">
        <v>0</v>
      </c>
      <c r="V226" s="25">
        <v>0</v>
      </c>
      <c r="W226" s="25">
        <v>0</v>
      </c>
      <c r="X226" s="25">
        <v>0</v>
      </c>
      <c r="Y226" s="25">
        <v>0</v>
      </c>
      <c r="Z226" s="25">
        <v>0</v>
      </c>
      <c r="AA226" s="25">
        <v>0</v>
      </c>
      <c r="AB226" s="25">
        <v>0</v>
      </c>
      <c r="AC226" s="25">
        <v>0</v>
      </c>
      <c r="AD226" s="25">
        <v>0</v>
      </c>
      <c r="AE226" s="25">
        <v>0</v>
      </c>
      <c r="AF226" s="25">
        <v>0</v>
      </c>
      <c r="AG226" s="25">
        <v>0</v>
      </c>
      <c r="AH226" s="25">
        <v>0</v>
      </c>
      <c r="AI226" s="25">
        <v>0</v>
      </c>
      <c r="AJ226" s="26">
        <v>0</v>
      </c>
      <c r="AK226" s="26">
        <v>63.86</v>
      </c>
      <c r="AL226" s="26">
        <v>66.47</v>
      </c>
      <c r="AM226" s="26">
        <v>101.79</v>
      </c>
      <c r="AN226" s="26">
        <v>33.76</v>
      </c>
      <c r="AO226" s="26">
        <v>20.010000000000002</v>
      </c>
      <c r="AP226" s="26">
        <v>40.020000000000003</v>
      </c>
      <c r="AQ226" s="26">
        <v>15.14</v>
      </c>
      <c r="AR226" s="26">
        <v>72.38</v>
      </c>
      <c r="AS226" s="26">
        <v>44.89</v>
      </c>
      <c r="AT226" s="26">
        <v>62.64</v>
      </c>
      <c r="AU226" s="26">
        <v>51.68</v>
      </c>
      <c r="AV226" s="26">
        <v>27.14</v>
      </c>
      <c r="AW226" s="26">
        <v>48.02</v>
      </c>
      <c r="AX226" s="26">
        <v>401.59</v>
      </c>
      <c r="AY226" s="26">
        <v>0</v>
      </c>
      <c r="AZ226" s="26">
        <v>130.85</v>
      </c>
      <c r="BA226" s="26">
        <v>56.9</v>
      </c>
      <c r="BB226" s="26">
        <v>37.76</v>
      </c>
      <c r="BC226" s="26">
        <v>29.93</v>
      </c>
      <c r="BD226" s="26">
        <v>0</v>
      </c>
      <c r="BE226" s="26">
        <v>0</v>
      </c>
      <c r="BF226" s="26">
        <v>0</v>
      </c>
      <c r="BG226" s="26">
        <v>0</v>
      </c>
      <c r="BH226" s="26">
        <v>0</v>
      </c>
      <c r="BI226" s="26">
        <v>0</v>
      </c>
      <c r="BJ226" s="26">
        <v>0</v>
      </c>
      <c r="BK226" s="26">
        <v>0.02</v>
      </c>
      <c r="BL226" s="26">
        <v>0</v>
      </c>
      <c r="BM226" s="26">
        <v>0</v>
      </c>
      <c r="BN226" s="26">
        <v>0</v>
      </c>
      <c r="BO226" s="26">
        <v>0</v>
      </c>
      <c r="BP226" s="26">
        <v>0</v>
      </c>
      <c r="BQ226" s="26">
        <v>0</v>
      </c>
      <c r="BR226" s="26">
        <v>0</v>
      </c>
      <c r="BS226" s="26">
        <v>0.01</v>
      </c>
      <c r="BT226" s="26">
        <v>0</v>
      </c>
      <c r="BU226" s="26">
        <v>0</v>
      </c>
      <c r="BV226" s="26">
        <v>0.06</v>
      </c>
      <c r="BW226" s="26">
        <v>0</v>
      </c>
      <c r="BX226" s="26">
        <v>0</v>
      </c>
      <c r="BY226" s="26">
        <v>0</v>
      </c>
      <c r="BZ226" s="26">
        <v>0</v>
      </c>
      <c r="CA226" s="26">
        <v>0</v>
      </c>
      <c r="CB226" s="26">
        <v>7.82</v>
      </c>
      <c r="CC226" s="27"/>
      <c r="CD226" s="27"/>
      <c r="CE226" s="26">
        <v>0</v>
      </c>
      <c r="CG226" s="26">
        <v>0</v>
      </c>
      <c r="CH226" s="26">
        <v>0</v>
      </c>
      <c r="CI226" s="26">
        <v>0</v>
      </c>
      <c r="CJ226" s="26">
        <v>665</v>
      </c>
      <c r="CK226" s="26">
        <v>256.2</v>
      </c>
      <c r="CL226" s="26">
        <v>460.6</v>
      </c>
      <c r="CM226" s="26">
        <v>5.32</v>
      </c>
      <c r="CN226" s="26">
        <v>5.32</v>
      </c>
      <c r="CO226" s="26">
        <v>5.32</v>
      </c>
      <c r="CP226" s="26">
        <v>0</v>
      </c>
      <c r="CQ226" s="26">
        <v>0</v>
      </c>
    </row>
    <row r="227" spans="1:95" s="26" customFormat="1" x14ac:dyDescent="0.25">
      <c r="A227" s="23" t="str">
        <f>"-"</f>
        <v>-</v>
      </c>
      <c r="B227" s="24" t="s">
        <v>114</v>
      </c>
      <c r="C227" s="25">
        <v>20</v>
      </c>
      <c r="D227" s="25">
        <v>1.32</v>
      </c>
      <c r="E227" s="25">
        <v>0</v>
      </c>
      <c r="F227" s="25">
        <v>0.24</v>
      </c>
      <c r="G227" s="25">
        <v>0.24</v>
      </c>
      <c r="H227" s="25">
        <v>8.34</v>
      </c>
      <c r="I227" s="25">
        <v>38.676000000000002</v>
      </c>
      <c r="J227" s="25">
        <v>0.04</v>
      </c>
      <c r="K227" s="25">
        <v>0</v>
      </c>
      <c r="L227" s="25">
        <v>0</v>
      </c>
      <c r="M227" s="25">
        <v>0</v>
      </c>
      <c r="N227" s="25">
        <v>0.24</v>
      </c>
      <c r="O227" s="25">
        <v>6.44</v>
      </c>
      <c r="P227" s="25">
        <v>1.66</v>
      </c>
      <c r="Q227" s="25">
        <v>0</v>
      </c>
      <c r="R227" s="25">
        <v>0</v>
      </c>
      <c r="S227" s="25">
        <v>0.2</v>
      </c>
      <c r="T227" s="25">
        <v>0.5</v>
      </c>
      <c r="U227" s="25">
        <v>122</v>
      </c>
      <c r="V227" s="25">
        <v>49</v>
      </c>
      <c r="W227" s="25">
        <v>7</v>
      </c>
      <c r="X227" s="25">
        <v>9.4</v>
      </c>
      <c r="Y227" s="25">
        <v>31.6</v>
      </c>
      <c r="Z227" s="25">
        <v>0.78</v>
      </c>
      <c r="AA227" s="25">
        <v>0</v>
      </c>
      <c r="AB227" s="25">
        <v>1</v>
      </c>
      <c r="AC227" s="25">
        <v>0.2</v>
      </c>
      <c r="AD227" s="25">
        <v>0.28000000000000003</v>
      </c>
      <c r="AE227" s="25">
        <v>0.04</v>
      </c>
      <c r="AF227" s="25">
        <v>0.02</v>
      </c>
      <c r="AG227" s="25">
        <v>0.14000000000000001</v>
      </c>
      <c r="AH227" s="25">
        <v>0.4</v>
      </c>
      <c r="AI227" s="25">
        <v>0</v>
      </c>
      <c r="AJ227" s="26">
        <v>0</v>
      </c>
      <c r="AK227" s="26">
        <v>64.400000000000006</v>
      </c>
      <c r="AL227" s="26">
        <v>49.6</v>
      </c>
      <c r="AM227" s="26">
        <v>85.4</v>
      </c>
      <c r="AN227" s="26">
        <v>44.6</v>
      </c>
      <c r="AO227" s="26">
        <v>18.600000000000001</v>
      </c>
      <c r="AP227" s="26">
        <v>39.6</v>
      </c>
      <c r="AQ227" s="26">
        <v>16</v>
      </c>
      <c r="AR227" s="26">
        <v>74.2</v>
      </c>
      <c r="AS227" s="26">
        <v>59.4</v>
      </c>
      <c r="AT227" s="26">
        <v>58.2</v>
      </c>
      <c r="AU227" s="26">
        <v>92.8</v>
      </c>
      <c r="AV227" s="26">
        <v>24.8</v>
      </c>
      <c r="AW227" s="26">
        <v>62</v>
      </c>
      <c r="AX227" s="26">
        <v>311.8</v>
      </c>
      <c r="AY227" s="26">
        <v>0</v>
      </c>
      <c r="AZ227" s="26">
        <v>105.2</v>
      </c>
      <c r="BA227" s="26">
        <v>58.2</v>
      </c>
      <c r="BB227" s="26">
        <v>36</v>
      </c>
      <c r="BC227" s="26">
        <v>26</v>
      </c>
      <c r="BD227" s="26">
        <v>0</v>
      </c>
      <c r="BE227" s="26">
        <v>0</v>
      </c>
      <c r="BF227" s="26">
        <v>0</v>
      </c>
      <c r="BG227" s="26">
        <v>0</v>
      </c>
      <c r="BH227" s="26">
        <v>0</v>
      </c>
      <c r="BI227" s="26">
        <v>0</v>
      </c>
      <c r="BJ227" s="26">
        <v>0</v>
      </c>
      <c r="BK227" s="26">
        <v>0.03</v>
      </c>
      <c r="BL227" s="26">
        <v>0</v>
      </c>
      <c r="BM227" s="26">
        <v>0</v>
      </c>
      <c r="BN227" s="26">
        <v>0</v>
      </c>
      <c r="BO227" s="26">
        <v>0</v>
      </c>
      <c r="BP227" s="26">
        <v>0</v>
      </c>
      <c r="BQ227" s="26">
        <v>0</v>
      </c>
      <c r="BR227" s="26">
        <v>0</v>
      </c>
      <c r="BS227" s="26">
        <v>0.02</v>
      </c>
      <c r="BT227" s="26">
        <v>0</v>
      </c>
      <c r="BU227" s="26">
        <v>0</v>
      </c>
      <c r="BV227" s="26">
        <v>0.1</v>
      </c>
      <c r="BW227" s="26">
        <v>0.02</v>
      </c>
      <c r="BX227" s="26">
        <v>0</v>
      </c>
      <c r="BY227" s="26">
        <v>0</v>
      </c>
      <c r="BZ227" s="26">
        <v>0</v>
      </c>
      <c r="CA227" s="26">
        <v>0</v>
      </c>
      <c r="CB227" s="26">
        <v>9.4</v>
      </c>
      <c r="CC227" s="27"/>
      <c r="CD227" s="27"/>
      <c r="CE227" s="26">
        <v>0.17</v>
      </c>
      <c r="CG227" s="26">
        <v>1.5</v>
      </c>
      <c r="CH227" s="26">
        <v>1.5</v>
      </c>
      <c r="CI227" s="26">
        <v>1.5</v>
      </c>
      <c r="CJ227" s="26">
        <v>285</v>
      </c>
      <c r="CK227" s="26">
        <v>109.8</v>
      </c>
      <c r="CL227" s="26">
        <v>197.4</v>
      </c>
      <c r="CM227" s="26">
        <v>2.85</v>
      </c>
      <c r="CN227" s="26">
        <v>2.37</v>
      </c>
      <c r="CO227" s="26">
        <v>2.61</v>
      </c>
      <c r="CP227" s="26">
        <v>0</v>
      </c>
      <c r="CQ227" s="26">
        <v>0</v>
      </c>
    </row>
    <row r="228" spans="1:95" s="26" customFormat="1" x14ac:dyDescent="0.25">
      <c r="A228" s="23" t="str">
        <f>"27/10"</f>
        <v>27/10</v>
      </c>
      <c r="B228" s="24" t="s">
        <v>121</v>
      </c>
      <c r="C228" s="25">
        <v>180</v>
      </c>
      <c r="D228" s="25">
        <v>0.18</v>
      </c>
      <c r="E228" s="25">
        <v>0</v>
      </c>
      <c r="F228" s="25">
        <v>0.04</v>
      </c>
      <c r="G228" s="25">
        <v>0.04</v>
      </c>
      <c r="H228" s="25">
        <v>8.93</v>
      </c>
      <c r="I228" s="25">
        <v>34.881569999999996</v>
      </c>
      <c r="J228" s="25">
        <v>0</v>
      </c>
      <c r="K228" s="25">
        <v>0</v>
      </c>
      <c r="L228" s="25">
        <v>0</v>
      </c>
      <c r="M228" s="25">
        <v>0</v>
      </c>
      <c r="N228" s="25">
        <v>8.84</v>
      </c>
      <c r="O228" s="25">
        <v>0</v>
      </c>
      <c r="P228" s="25">
        <v>0.09</v>
      </c>
      <c r="Q228" s="25">
        <v>0</v>
      </c>
      <c r="R228" s="25">
        <v>0</v>
      </c>
      <c r="S228" s="25">
        <v>0</v>
      </c>
      <c r="T228" s="25">
        <v>0.06</v>
      </c>
      <c r="U228" s="25">
        <v>0.09</v>
      </c>
      <c r="V228" s="25">
        <v>0.27</v>
      </c>
      <c r="W228" s="25">
        <v>0.26</v>
      </c>
      <c r="X228" s="25">
        <v>0</v>
      </c>
      <c r="Y228" s="25">
        <v>0</v>
      </c>
      <c r="Z228" s="25">
        <v>0.03</v>
      </c>
      <c r="AA228" s="25">
        <v>0</v>
      </c>
      <c r="AB228" s="25">
        <v>0</v>
      </c>
      <c r="AC228" s="25">
        <v>0</v>
      </c>
      <c r="AD228" s="25">
        <v>0</v>
      </c>
      <c r="AE228" s="25">
        <v>0</v>
      </c>
      <c r="AF228" s="25">
        <v>0</v>
      </c>
      <c r="AG228" s="25">
        <v>0</v>
      </c>
      <c r="AH228" s="25">
        <v>0</v>
      </c>
      <c r="AI228" s="25">
        <v>0</v>
      </c>
      <c r="AJ228" s="26">
        <v>0</v>
      </c>
      <c r="AK228" s="26">
        <v>0</v>
      </c>
      <c r="AL228" s="26">
        <v>0</v>
      </c>
      <c r="AM228" s="26">
        <v>0</v>
      </c>
      <c r="AN228" s="26">
        <v>0</v>
      </c>
      <c r="AO228" s="26">
        <v>0</v>
      </c>
      <c r="AP228" s="26">
        <v>0</v>
      </c>
      <c r="AQ228" s="26">
        <v>0</v>
      </c>
      <c r="AR228" s="26">
        <v>0</v>
      </c>
      <c r="AS228" s="26">
        <v>0</v>
      </c>
      <c r="AT228" s="26">
        <v>0</v>
      </c>
      <c r="AU228" s="26">
        <v>0</v>
      </c>
      <c r="AV228" s="26">
        <v>0</v>
      </c>
      <c r="AW228" s="26">
        <v>0</v>
      </c>
      <c r="AX228" s="26">
        <v>0</v>
      </c>
      <c r="AY228" s="26">
        <v>0</v>
      </c>
      <c r="AZ228" s="26">
        <v>0</v>
      </c>
      <c r="BA228" s="26">
        <v>0</v>
      </c>
      <c r="BB228" s="26">
        <v>0</v>
      </c>
      <c r="BC228" s="26">
        <v>0</v>
      </c>
      <c r="BD228" s="26">
        <v>0</v>
      </c>
      <c r="BE228" s="26">
        <v>0</v>
      </c>
      <c r="BF228" s="26">
        <v>0</v>
      </c>
      <c r="BG228" s="26">
        <v>0</v>
      </c>
      <c r="BH228" s="26">
        <v>0</v>
      </c>
      <c r="BI228" s="26">
        <v>0</v>
      </c>
      <c r="BJ228" s="26">
        <v>0</v>
      </c>
      <c r="BK228" s="26">
        <v>0</v>
      </c>
      <c r="BL228" s="26">
        <v>0</v>
      </c>
      <c r="BM228" s="26">
        <v>0</v>
      </c>
      <c r="BN228" s="26">
        <v>0</v>
      </c>
      <c r="BO228" s="26">
        <v>0</v>
      </c>
      <c r="BP228" s="26">
        <v>0</v>
      </c>
      <c r="BQ228" s="26">
        <v>0</v>
      </c>
      <c r="BR228" s="26">
        <v>0</v>
      </c>
      <c r="BS228" s="26">
        <v>0</v>
      </c>
      <c r="BT228" s="26">
        <v>0</v>
      </c>
      <c r="BU228" s="26">
        <v>0</v>
      </c>
      <c r="BV228" s="26">
        <v>0</v>
      </c>
      <c r="BW228" s="26">
        <v>0</v>
      </c>
      <c r="BX228" s="26">
        <v>0</v>
      </c>
      <c r="BY228" s="26">
        <v>0</v>
      </c>
      <c r="BZ228" s="26">
        <v>0</v>
      </c>
      <c r="CA228" s="26">
        <v>0</v>
      </c>
      <c r="CB228" s="26">
        <v>180.09</v>
      </c>
      <c r="CC228" s="27"/>
      <c r="CD228" s="27"/>
      <c r="CE228" s="26">
        <v>0</v>
      </c>
      <c r="CG228" s="26">
        <v>3.14</v>
      </c>
      <c r="CH228" s="26">
        <v>3.14</v>
      </c>
      <c r="CI228" s="26">
        <v>3.14</v>
      </c>
      <c r="CJ228" s="26">
        <v>363.75</v>
      </c>
      <c r="CK228" s="26">
        <v>138</v>
      </c>
      <c r="CL228" s="26">
        <v>250.88</v>
      </c>
      <c r="CM228" s="26">
        <v>33.32</v>
      </c>
      <c r="CN228" s="26">
        <v>19.82</v>
      </c>
      <c r="CO228" s="26">
        <v>26.57</v>
      </c>
      <c r="CP228" s="26">
        <v>9</v>
      </c>
      <c r="CQ228" s="26">
        <v>0</v>
      </c>
    </row>
    <row r="229" spans="1:95" s="15" customFormat="1" ht="31.5" x14ac:dyDescent="0.25">
      <c r="A229" s="19" t="str">
        <f>"9/4"</f>
        <v>9/4</v>
      </c>
      <c r="B229" s="20" t="s">
        <v>142</v>
      </c>
      <c r="C229" s="21">
        <v>180</v>
      </c>
      <c r="D229" s="21">
        <v>4.67</v>
      </c>
      <c r="E229" s="21">
        <v>1.95</v>
      </c>
      <c r="F229" s="21">
        <v>5.24</v>
      </c>
      <c r="G229" s="21">
        <v>0.39</v>
      </c>
      <c r="H229" s="21">
        <v>36.46</v>
      </c>
      <c r="I229" s="21">
        <v>210.77498880000002</v>
      </c>
      <c r="J229" s="21">
        <v>3.39</v>
      </c>
      <c r="K229" s="21">
        <v>0.1</v>
      </c>
      <c r="L229" s="21">
        <v>0</v>
      </c>
      <c r="M229" s="21">
        <v>0</v>
      </c>
      <c r="N229" s="21">
        <v>7.91</v>
      </c>
      <c r="O229" s="21">
        <v>27.42</v>
      </c>
      <c r="P229" s="21">
        <v>1.1299999999999999</v>
      </c>
      <c r="Q229" s="21">
        <v>0</v>
      </c>
      <c r="R229" s="21">
        <v>0</v>
      </c>
      <c r="S229" s="21">
        <v>7.0000000000000007E-2</v>
      </c>
      <c r="T229" s="21">
        <v>1.27</v>
      </c>
      <c r="U229" s="21">
        <v>211.28</v>
      </c>
      <c r="V229" s="21">
        <v>138.28</v>
      </c>
      <c r="W229" s="21">
        <v>84.43</v>
      </c>
      <c r="X229" s="21">
        <v>27.88</v>
      </c>
      <c r="Y229" s="21">
        <v>113.31</v>
      </c>
      <c r="Z229" s="21">
        <v>0.48</v>
      </c>
      <c r="AA229" s="21">
        <v>31.5</v>
      </c>
      <c r="AB229" s="21">
        <v>18.23</v>
      </c>
      <c r="AC229" s="21">
        <v>35.1</v>
      </c>
      <c r="AD229" s="21">
        <v>0.2</v>
      </c>
      <c r="AE229" s="21">
        <v>0.05</v>
      </c>
      <c r="AF229" s="21">
        <v>0.11</v>
      </c>
      <c r="AG229" s="21">
        <v>0.6</v>
      </c>
      <c r="AH229" s="21">
        <v>1.86</v>
      </c>
      <c r="AI229" s="21">
        <v>0.35</v>
      </c>
      <c r="AJ229" s="15">
        <v>0</v>
      </c>
      <c r="AK229" s="15">
        <v>164.85</v>
      </c>
      <c r="AL229" s="15">
        <v>129.87</v>
      </c>
      <c r="AM229" s="15">
        <v>243.96</v>
      </c>
      <c r="AN229" s="15">
        <v>102.89</v>
      </c>
      <c r="AO229" s="15">
        <v>62.84</v>
      </c>
      <c r="AP229" s="15">
        <v>95.21</v>
      </c>
      <c r="AQ229" s="15">
        <v>40.700000000000003</v>
      </c>
      <c r="AR229" s="15">
        <v>145.44</v>
      </c>
      <c r="AS229" s="15">
        <v>152.94</v>
      </c>
      <c r="AT229" s="15">
        <v>199.07</v>
      </c>
      <c r="AU229" s="15">
        <v>212.08</v>
      </c>
      <c r="AV229" s="15">
        <v>67.52</v>
      </c>
      <c r="AW229" s="15">
        <v>125.24</v>
      </c>
      <c r="AX229" s="15">
        <v>471.96</v>
      </c>
      <c r="AY229" s="15">
        <v>0</v>
      </c>
      <c r="AZ229" s="15">
        <v>130.18</v>
      </c>
      <c r="BA229" s="15">
        <v>130.44999999999999</v>
      </c>
      <c r="BB229" s="15">
        <v>114.4</v>
      </c>
      <c r="BC229" s="15">
        <v>53.61</v>
      </c>
      <c r="BD229" s="15">
        <v>0.12</v>
      </c>
      <c r="BE229" s="15">
        <v>0.05</v>
      </c>
      <c r="BF229" s="15">
        <v>0.03</v>
      </c>
      <c r="BG229" s="15">
        <v>7.0000000000000007E-2</v>
      </c>
      <c r="BH229" s="15">
        <v>0.08</v>
      </c>
      <c r="BI229" s="15">
        <v>0.35</v>
      </c>
      <c r="BJ229" s="15">
        <v>0</v>
      </c>
      <c r="BK229" s="15">
        <v>1.04</v>
      </c>
      <c r="BL229" s="15">
        <v>0</v>
      </c>
      <c r="BM229" s="15">
        <v>0.32</v>
      </c>
      <c r="BN229" s="15">
        <v>0</v>
      </c>
      <c r="BO229" s="15">
        <v>0</v>
      </c>
      <c r="BP229" s="15">
        <v>0</v>
      </c>
      <c r="BQ229" s="15">
        <v>7.0000000000000007E-2</v>
      </c>
      <c r="BR229" s="15">
        <v>0.1</v>
      </c>
      <c r="BS229" s="15">
        <v>0.92</v>
      </c>
      <c r="BT229" s="15">
        <v>0</v>
      </c>
      <c r="BU229" s="15">
        <v>0</v>
      </c>
      <c r="BV229" s="15">
        <v>0.11</v>
      </c>
      <c r="BW229" s="15">
        <v>0</v>
      </c>
      <c r="BX229" s="15">
        <v>0</v>
      </c>
      <c r="BY229" s="15">
        <v>0</v>
      </c>
      <c r="BZ229" s="15">
        <v>0</v>
      </c>
      <c r="CA229" s="15">
        <v>0</v>
      </c>
      <c r="CB229" s="15">
        <v>134.25</v>
      </c>
      <c r="CC229" s="22"/>
      <c r="CD229" s="22"/>
      <c r="CE229" s="15">
        <v>34.54</v>
      </c>
      <c r="CG229" s="15">
        <v>26.6</v>
      </c>
      <c r="CH229" s="15">
        <v>12.74</v>
      </c>
      <c r="CI229" s="15">
        <v>19.670000000000002</v>
      </c>
      <c r="CJ229" s="15">
        <v>2001.43</v>
      </c>
      <c r="CK229" s="15">
        <v>924.09</v>
      </c>
      <c r="CL229" s="15">
        <v>1462.76</v>
      </c>
      <c r="CM229" s="15">
        <v>28.03</v>
      </c>
      <c r="CN229" s="15">
        <v>12.22</v>
      </c>
      <c r="CO229" s="15">
        <v>20.13</v>
      </c>
      <c r="CP229" s="15">
        <v>4.5</v>
      </c>
      <c r="CQ229" s="15">
        <v>0.45</v>
      </c>
    </row>
    <row r="230" spans="1:95" s="16" customFormat="1" x14ac:dyDescent="0.25">
      <c r="A230" s="28"/>
      <c r="B230" s="29" t="s">
        <v>124</v>
      </c>
      <c r="C230" s="30">
        <f>SUM(C226:C229)</f>
        <v>400</v>
      </c>
      <c r="D230" s="30">
        <v>7.49</v>
      </c>
      <c r="E230" s="30">
        <v>1.95</v>
      </c>
      <c r="F230" s="30">
        <v>5.66</v>
      </c>
      <c r="G230" s="30">
        <v>0.8</v>
      </c>
      <c r="H230" s="30">
        <v>63.11</v>
      </c>
      <c r="I230" s="30">
        <v>329.11</v>
      </c>
      <c r="J230" s="30">
        <v>3.43</v>
      </c>
      <c r="K230" s="30">
        <v>0.1</v>
      </c>
      <c r="L230" s="30">
        <v>0</v>
      </c>
      <c r="M230" s="30">
        <v>0</v>
      </c>
      <c r="N230" s="30">
        <v>17.2</v>
      </c>
      <c r="O230" s="30">
        <v>42.98</v>
      </c>
      <c r="P230" s="30">
        <v>2.92</v>
      </c>
      <c r="Q230" s="30">
        <v>0</v>
      </c>
      <c r="R230" s="30">
        <v>0</v>
      </c>
      <c r="S230" s="30">
        <v>0.27</v>
      </c>
      <c r="T230" s="30">
        <v>2.1800000000000002</v>
      </c>
      <c r="U230" s="30">
        <v>333.37</v>
      </c>
      <c r="V230" s="30">
        <v>187.55</v>
      </c>
      <c r="W230" s="30">
        <v>91.69</v>
      </c>
      <c r="X230" s="30">
        <v>37.28</v>
      </c>
      <c r="Y230" s="30">
        <v>144.91</v>
      </c>
      <c r="Z230" s="30">
        <v>1.29</v>
      </c>
      <c r="AA230" s="30">
        <v>31.5</v>
      </c>
      <c r="AB230" s="30">
        <v>19.23</v>
      </c>
      <c r="AC230" s="30">
        <v>35.299999999999997</v>
      </c>
      <c r="AD230" s="30">
        <v>0.48</v>
      </c>
      <c r="AE230" s="30">
        <v>0.09</v>
      </c>
      <c r="AF230" s="30">
        <v>0.13</v>
      </c>
      <c r="AG230" s="30">
        <v>0.74</v>
      </c>
      <c r="AH230" s="30">
        <v>2.2599999999999998</v>
      </c>
      <c r="AI230" s="30">
        <v>0.35</v>
      </c>
      <c r="AJ230" s="16">
        <v>0</v>
      </c>
      <c r="AK230" s="16">
        <v>293.10000000000002</v>
      </c>
      <c r="AL230" s="16">
        <v>245.94</v>
      </c>
      <c r="AM230" s="16">
        <v>431.15</v>
      </c>
      <c r="AN230" s="16">
        <v>181.24</v>
      </c>
      <c r="AO230" s="16">
        <v>101.45</v>
      </c>
      <c r="AP230" s="16">
        <v>174.83</v>
      </c>
      <c r="AQ230" s="16">
        <v>71.84</v>
      </c>
      <c r="AR230" s="16">
        <v>292.02999999999997</v>
      </c>
      <c r="AS230" s="16">
        <v>257.23</v>
      </c>
      <c r="AT230" s="16">
        <v>319.91000000000003</v>
      </c>
      <c r="AU230" s="16">
        <v>356.55</v>
      </c>
      <c r="AV230" s="16">
        <v>119.46</v>
      </c>
      <c r="AW230" s="16">
        <v>235.27</v>
      </c>
      <c r="AX230" s="16">
        <v>1185.3499999999999</v>
      </c>
      <c r="AY230" s="16">
        <v>0</v>
      </c>
      <c r="AZ230" s="16">
        <v>366.23</v>
      </c>
      <c r="BA230" s="16">
        <v>245.55</v>
      </c>
      <c r="BB230" s="16">
        <v>188.15</v>
      </c>
      <c r="BC230" s="16">
        <v>109.54</v>
      </c>
      <c r="BD230" s="16">
        <v>0.12</v>
      </c>
      <c r="BE230" s="16">
        <v>0.05</v>
      </c>
      <c r="BF230" s="16">
        <v>0.03</v>
      </c>
      <c r="BG230" s="16">
        <v>7.0000000000000007E-2</v>
      </c>
      <c r="BH230" s="16">
        <v>0.08</v>
      </c>
      <c r="BI230" s="16">
        <v>0.35</v>
      </c>
      <c r="BJ230" s="16">
        <v>0</v>
      </c>
      <c r="BK230" s="16">
        <v>1.0900000000000001</v>
      </c>
      <c r="BL230" s="16">
        <v>0</v>
      </c>
      <c r="BM230" s="16">
        <v>0.32</v>
      </c>
      <c r="BN230" s="16">
        <v>0</v>
      </c>
      <c r="BO230" s="16">
        <v>0</v>
      </c>
      <c r="BP230" s="16">
        <v>0</v>
      </c>
      <c r="BQ230" s="16">
        <v>7.0000000000000007E-2</v>
      </c>
      <c r="BR230" s="16">
        <v>0.11</v>
      </c>
      <c r="BS230" s="16">
        <v>0.95</v>
      </c>
      <c r="BT230" s="16">
        <v>0</v>
      </c>
      <c r="BU230" s="16">
        <v>0</v>
      </c>
      <c r="BV230" s="16">
        <v>0.27</v>
      </c>
      <c r="BW230" s="16">
        <v>0.02</v>
      </c>
      <c r="BX230" s="16">
        <v>0</v>
      </c>
      <c r="BY230" s="16">
        <v>0</v>
      </c>
      <c r="BZ230" s="16">
        <v>0</v>
      </c>
      <c r="CA230" s="16">
        <v>0</v>
      </c>
      <c r="CB230" s="16">
        <v>331.55</v>
      </c>
      <c r="CC230" s="13"/>
      <c r="CD230" s="13" t="e">
        <f>$I$230/#REF!*100</f>
        <v>#REF!</v>
      </c>
      <c r="CE230" s="16">
        <v>34.700000000000003</v>
      </c>
      <c r="CG230" s="16">
        <v>31.24</v>
      </c>
      <c r="CH230" s="16">
        <v>17.38</v>
      </c>
      <c r="CI230" s="16">
        <v>24.31</v>
      </c>
      <c r="CJ230" s="16">
        <v>3315.18</v>
      </c>
      <c r="CK230" s="16">
        <v>1428.09</v>
      </c>
      <c r="CL230" s="16">
        <v>2371.64</v>
      </c>
      <c r="CM230" s="16">
        <v>69.52</v>
      </c>
      <c r="CN230" s="16">
        <v>39.72</v>
      </c>
      <c r="CO230" s="16">
        <v>54.62</v>
      </c>
      <c r="CP230" s="16">
        <v>13.5</v>
      </c>
      <c r="CQ230" s="16">
        <v>0.45</v>
      </c>
    </row>
    <row r="231" spans="1:95" s="16" customFormat="1" x14ac:dyDescent="0.25">
      <c r="A231" s="28"/>
      <c r="B231" s="29" t="s">
        <v>125</v>
      </c>
      <c r="C231" s="30">
        <f>C213+C216+C224+C230</f>
        <v>1555</v>
      </c>
      <c r="D231" s="30">
        <f t="shared" ref="D231:BO231" si="76">D213+D216+D224+D230</f>
        <v>40.46</v>
      </c>
      <c r="E231" s="30">
        <f t="shared" si="76"/>
        <v>22.92</v>
      </c>
      <c r="F231" s="30">
        <f t="shared" si="76"/>
        <v>38.22</v>
      </c>
      <c r="G231" s="30">
        <f t="shared" si="76"/>
        <v>9.2899999999999991</v>
      </c>
      <c r="H231" s="30">
        <f t="shared" si="76"/>
        <v>209.14</v>
      </c>
      <c r="I231" s="30">
        <f t="shared" si="76"/>
        <v>1313.2039339200001</v>
      </c>
      <c r="J231" s="30">
        <f t="shared" si="76"/>
        <v>15.05</v>
      </c>
      <c r="K231" s="30">
        <f t="shared" si="76"/>
        <v>4</v>
      </c>
      <c r="L231" s="30">
        <f t="shared" si="76"/>
        <v>0</v>
      </c>
      <c r="M231" s="30">
        <f t="shared" si="76"/>
        <v>0</v>
      </c>
      <c r="N231" s="30">
        <f t="shared" si="76"/>
        <v>67.66</v>
      </c>
      <c r="O231" s="30">
        <f t="shared" si="76"/>
        <v>125.06</v>
      </c>
      <c r="P231" s="30">
        <f t="shared" si="76"/>
        <v>16.380000000000003</v>
      </c>
      <c r="Q231" s="30">
        <f t="shared" si="76"/>
        <v>0</v>
      </c>
      <c r="R231" s="30">
        <f t="shared" si="76"/>
        <v>0</v>
      </c>
      <c r="S231" s="30">
        <f t="shared" si="76"/>
        <v>1.5899999999999999</v>
      </c>
      <c r="T231" s="30">
        <f t="shared" si="76"/>
        <v>10.76</v>
      </c>
      <c r="U231" s="30">
        <f t="shared" si="76"/>
        <v>1231.7599999999998</v>
      </c>
      <c r="V231" s="30">
        <f t="shared" si="76"/>
        <v>1958.2899999999997</v>
      </c>
      <c r="W231" s="30">
        <f t="shared" si="76"/>
        <v>359.85999999999996</v>
      </c>
      <c r="X231" s="30">
        <f t="shared" si="76"/>
        <v>174.03</v>
      </c>
      <c r="Y231" s="30">
        <f t="shared" si="76"/>
        <v>595.48</v>
      </c>
      <c r="Z231" s="30">
        <f t="shared" si="76"/>
        <v>8.129999999999999</v>
      </c>
      <c r="AA231" s="30">
        <f t="shared" si="76"/>
        <v>108.99000000000001</v>
      </c>
      <c r="AB231" s="30">
        <f t="shared" si="76"/>
        <v>1476.19</v>
      </c>
      <c r="AC231" s="30">
        <f t="shared" si="76"/>
        <v>424.55</v>
      </c>
      <c r="AD231" s="30">
        <f t="shared" si="76"/>
        <v>6.32</v>
      </c>
      <c r="AE231" s="30">
        <f t="shared" si="76"/>
        <v>0.56999999999999995</v>
      </c>
      <c r="AF231" s="30">
        <f t="shared" si="76"/>
        <v>0.59</v>
      </c>
      <c r="AG231" s="30">
        <f t="shared" si="76"/>
        <v>9.48</v>
      </c>
      <c r="AH231" s="30">
        <f t="shared" si="76"/>
        <v>20.25</v>
      </c>
      <c r="AI231" s="30">
        <f t="shared" si="76"/>
        <v>28.340000000000003</v>
      </c>
      <c r="AJ231" s="30">
        <f t="shared" si="76"/>
        <v>0</v>
      </c>
      <c r="AK231" s="30">
        <f t="shared" si="76"/>
        <v>1480.4299999999998</v>
      </c>
      <c r="AL231" s="30">
        <f t="shared" si="76"/>
        <v>1331.99</v>
      </c>
      <c r="AM231" s="30">
        <f t="shared" si="76"/>
        <v>2783.85</v>
      </c>
      <c r="AN231" s="30">
        <f t="shared" si="76"/>
        <v>2173.2699999999995</v>
      </c>
      <c r="AO231" s="30">
        <f t="shared" si="76"/>
        <v>703.56</v>
      </c>
      <c r="AP231" s="30">
        <f t="shared" si="76"/>
        <v>1409.84</v>
      </c>
      <c r="AQ231" s="30">
        <f t="shared" si="76"/>
        <v>505.31999999999994</v>
      </c>
      <c r="AR231" s="30">
        <f t="shared" si="76"/>
        <v>1687.64</v>
      </c>
      <c r="AS231" s="30">
        <f t="shared" si="76"/>
        <v>1702.13</v>
      </c>
      <c r="AT231" s="30">
        <f t="shared" si="76"/>
        <v>2177.0299999999997</v>
      </c>
      <c r="AU231" s="30">
        <f t="shared" si="76"/>
        <v>2705.1400000000003</v>
      </c>
      <c r="AV231" s="30">
        <f t="shared" si="76"/>
        <v>858.96</v>
      </c>
      <c r="AW231" s="30">
        <f t="shared" si="76"/>
        <v>1753.83</v>
      </c>
      <c r="AX231" s="30">
        <f t="shared" si="76"/>
        <v>7182.24</v>
      </c>
      <c r="AY231" s="30">
        <f t="shared" si="76"/>
        <v>97.85</v>
      </c>
      <c r="AZ231" s="30">
        <f t="shared" si="76"/>
        <v>2436.8399999999997</v>
      </c>
      <c r="BA231" s="30">
        <f t="shared" si="76"/>
        <v>1663.84</v>
      </c>
      <c r="BB231" s="30">
        <f t="shared" si="76"/>
        <v>1249.3699999999999</v>
      </c>
      <c r="BC231" s="30">
        <f t="shared" si="76"/>
        <v>551.89</v>
      </c>
      <c r="BD231" s="30">
        <f t="shared" si="76"/>
        <v>0.44</v>
      </c>
      <c r="BE231" s="30">
        <f t="shared" si="76"/>
        <v>0.22000000000000003</v>
      </c>
      <c r="BF231" s="30">
        <f t="shared" si="76"/>
        <v>0.12</v>
      </c>
      <c r="BG231" s="30">
        <f t="shared" si="76"/>
        <v>0.28000000000000003</v>
      </c>
      <c r="BH231" s="30">
        <f t="shared" si="76"/>
        <v>0.31</v>
      </c>
      <c r="BI231" s="30">
        <f t="shared" si="76"/>
        <v>1.46</v>
      </c>
      <c r="BJ231" s="30">
        <f t="shared" si="76"/>
        <v>0.03</v>
      </c>
      <c r="BK231" s="30">
        <f t="shared" si="76"/>
        <v>4.08</v>
      </c>
      <c r="BL231" s="30">
        <f t="shared" si="76"/>
        <v>0.02</v>
      </c>
      <c r="BM231" s="30">
        <f t="shared" si="76"/>
        <v>1.49</v>
      </c>
      <c r="BN231" s="30">
        <f t="shared" si="76"/>
        <v>0.06</v>
      </c>
      <c r="BO231" s="30">
        <f t="shared" si="76"/>
        <v>0.03</v>
      </c>
      <c r="BP231" s="30">
        <f t="shared" ref="BP231:CO231" si="77">BP213+BP216+BP224+BP230</f>
        <v>0</v>
      </c>
      <c r="BQ231" s="30">
        <f t="shared" si="77"/>
        <v>0.24000000000000002</v>
      </c>
      <c r="BR231" s="30">
        <f t="shared" si="77"/>
        <v>0.38</v>
      </c>
      <c r="BS231" s="30">
        <f t="shared" si="77"/>
        <v>5.16</v>
      </c>
      <c r="BT231" s="30">
        <f t="shared" si="77"/>
        <v>0.01</v>
      </c>
      <c r="BU231" s="30">
        <f t="shared" si="77"/>
        <v>0</v>
      </c>
      <c r="BV231" s="30">
        <f t="shared" si="77"/>
        <v>4.2999999999999989</v>
      </c>
      <c r="BW231" s="30">
        <f t="shared" si="77"/>
        <v>0.1</v>
      </c>
      <c r="BX231" s="30">
        <f t="shared" si="77"/>
        <v>0.08</v>
      </c>
      <c r="BY231" s="30">
        <f t="shared" si="77"/>
        <v>0</v>
      </c>
      <c r="BZ231" s="30">
        <f t="shared" si="77"/>
        <v>0</v>
      </c>
      <c r="CA231" s="30">
        <f t="shared" si="77"/>
        <v>0</v>
      </c>
      <c r="CB231" s="30">
        <f t="shared" si="77"/>
        <v>1365.9399999999998</v>
      </c>
      <c r="CC231" s="30">
        <f t="shared" si="77"/>
        <v>0</v>
      </c>
      <c r="CD231" s="30" t="e">
        <f t="shared" si="77"/>
        <v>#REF!</v>
      </c>
      <c r="CE231" s="30">
        <f t="shared" si="77"/>
        <v>355.03</v>
      </c>
      <c r="CF231" s="30">
        <f t="shared" si="77"/>
        <v>0</v>
      </c>
      <c r="CG231" s="30">
        <f t="shared" si="77"/>
        <v>113.64999999999999</v>
      </c>
      <c r="CH231" s="30">
        <f t="shared" si="77"/>
        <v>64.56</v>
      </c>
      <c r="CI231" s="30">
        <f t="shared" si="77"/>
        <v>89.11</v>
      </c>
      <c r="CJ231" s="30">
        <f t="shared" si="77"/>
        <v>9766.76</v>
      </c>
      <c r="CK231" s="30">
        <f t="shared" si="77"/>
        <v>4418.5200000000004</v>
      </c>
      <c r="CL231" s="30">
        <f t="shared" si="77"/>
        <v>7092.65</v>
      </c>
      <c r="CM231" s="30">
        <f t="shared" si="77"/>
        <v>249.51</v>
      </c>
      <c r="CN231" s="30">
        <f t="shared" si="77"/>
        <v>140.54</v>
      </c>
      <c r="CO231" s="30">
        <f t="shared" si="77"/>
        <v>195.03</v>
      </c>
      <c r="CP231" s="16">
        <v>36</v>
      </c>
      <c r="CQ231" s="16">
        <v>1.81</v>
      </c>
    </row>
    <row r="233" spans="1:95" x14ac:dyDescent="0.25">
      <c r="B233" s="37" t="s">
        <v>175</v>
      </c>
    </row>
    <row r="234" spans="1:95" x14ac:dyDescent="0.25">
      <c r="B234" s="18" t="s">
        <v>102</v>
      </c>
    </row>
    <row r="235" spans="1:95" s="26" customFormat="1" x14ac:dyDescent="0.25">
      <c r="A235" s="23" t="str">
        <f>"-"</f>
        <v>-</v>
      </c>
      <c r="B235" s="24" t="s">
        <v>103</v>
      </c>
      <c r="C235" s="25">
        <v>40</v>
      </c>
      <c r="D235" s="25">
        <v>3.08</v>
      </c>
      <c r="E235" s="25">
        <v>0</v>
      </c>
      <c r="F235" s="25">
        <v>1.2</v>
      </c>
      <c r="G235" s="25">
        <v>1.2</v>
      </c>
      <c r="H235" s="25">
        <v>21.32</v>
      </c>
      <c r="I235" s="25">
        <v>107.80799999999999</v>
      </c>
      <c r="J235" s="25">
        <v>0.2</v>
      </c>
      <c r="K235" s="25">
        <v>0</v>
      </c>
      <c r="L235" s="25">
        <v>0</v>
      </c>
      <c r="M235" s="25">
        <v>0</v>
      </c>
      <c r="N235" s="25">
        <v>1.32</v>
      </c>
      <c r="O235" s="25">
        <v>18.72</v>
      </c>
      <c r="P235" s="25">
        <v>1.28</v>
      </c>
      <c r="Q235" s="25">
        <v>0</v>
      </c>
      <c r="R235" s="25">
        <v>0</v>
      </c>
      <c r="S235" s="25">
        <v>0.12</v>
      </c>
      <c r="T235" s="25">
        <v>0.64</v>
      </c>
      <c r="U235" s="25">
        <v>171.6</v>
      </c>
      <c r="V235" s="25">
        <v>52.4</v>
      </c>
      <c r="W235" s="25">
        <v>8.8000000000000007</v>
      </c>
      <c r="X235" s="25">
        <v>13.2</v>
      </c>
      <c r="Y235" s="25">
        <v>34</v>
      </c>
      <c r="Z235" s="25">
        <v>0.8</v>
      </c>
      <c r="AA235" s="25">
        <v>0</v>
      </c>
      <c r="AB235" s="25">
        <v>0</v>
      </c>
      <c r="AC235" s="25">
        <v>0</v>
      </c>
      <c r="AD235" s="25">
        <v>0.68</v>
      </c>
      <c r="AE235" s="25">
        <v>0.06</v>
      </c>
      <c r="AF235" s="25">
        <v>0.02</v>
      </c>
      <c r="AG235" s="25">
        <v>0.64</v>
      </c>
      <c r="AH235" s="25">
        <v>1.2</v>
      </c>
      <c r="AI235" s="25">
        <v>0</v>
      </c>
      <c r="AJ235" s="26">
        <v>0</v>
      </c>
      <c r="AK235" s="26">
        <v>148.80000000000001</v>
      </c>
      <c r="AL235" s="26">
        <v>154.4</v>
      </c>
      <c r="AM235" s="26">
        <v>236.4</v>
      </c>
      <c r="AN235" s="26">
        <v>79.599999999999994</v>
      </c>
      <c r="AO235" s="26">
        <v>46.8</v>
      </c>
      <c r="AP235" s="26">
        <v>93.6</v>
      </c>
      <c r="AQ235" s="26">
        <v>35.200000000000003</v>
      </c>
      <c r="AR235" s="26">
        <v>168</v>
      </c>
      <c r="AS235" s="26">
        <v>104.4</v>
      </c>
      <c r="AT235" s="26">
        <v>145.19999999999999</v>
      </c>
      <c r="AU235" s="26">
        <v>120.4</v>
      </c>
      <c r="AV235" s="26">
        <v>64.400000000000006</v>
      </c>
      <c r="AW235" s="26">
        <v>112</v>
      </c>
      <c r="AX235" s="26">
        <v>930</v>
      </c>
      <c r="AY235" s="26">
        <v>0</v>
      </c>
      <c r="AZ235" s="26">
        <v>302.8</v>
      </c>
      <c r="BA235" s="26">
        <v>132.4</v>
      </c>
      <c r="BB235" s="26">
        <v>88.8</v>
      </c>
      <c r="BC235" s="26">
        <v>69.2</v>
      </c>
      <c r="BD235" s="26">
        <v>0</v>
      </c>
      <c r="BE235" s="26">
        <v>0</v>
      </c>
      <c r="BF235" s="26">
        <v>0</v>
      </c>
      <c r="BG235" s="26">
        <v>0</v>
      </c>
      <c r="BH235" s="26">
        <v>0</v>
      </c>
      <c r="BI235" s="26">
        <v>0.01</v>
      </c>
      <c r="BJ235" s="26">
        <v>0</v>
      </c>
      <c r="BK235" s="26">
        <v>0.13</v>
      </c>
      <c r="BL235" s="26">
        <v>0</v>
      </c>
      <c r="BM235" s="26">
        <v>0.06</v>
      </c>
      <c r="BN235" s="26">
        <v>0</v>
      </c>
      <c r="BO235" s="26">
        <v>0</v>
      </c>
      <c r="BP235" s="26">
        <v>0</v>
      </c>
      <c r="BQ235" s="26">
        <v>0</v>
      </c>
      <c r="BR235" s="26">
        <v>0</v>
      </c>
      <c r="BS235" s="26">
        <v>0.47</v>
      </c>
      <c r="BT235" s="26">
        <v>0</v>
      </c>
      <c r="BU235" s="26">
        <v>0</v>
      </c>
      <c r="BV235" s="26">
        <v>0.35</v>
      </c>
      <c r="BW235" s="26">
        <v>0.01</v>
      </c>
      <c r="BX235" s="26">
        <v>0</v>
      </c>
      <c r="BY235" s="26">
        <v>0</v>
      </c>
      <c r="BZ235" s="26">
        <v>0</v>
      </c>
      <c r="CA235" s="26">
        <v>0</v>
      </c>
      <c r="CB235" s="26">
        <v>13.64</v>
      </c>
      <c r="CC235" s="27"/>
      <c r="CD235" s="27"/>
      <c r="CE235" s="26">
        <v>0</v>
      </c>
      <c r="CG235" s="26">
        <v>0</v>
      </c>
      <c r="CH235" s="26">
        <v>0</v>
      </c>
      <c r="CI235" s="26">
        <v>0</v>
      </c>
      <c r="CJ235" s="26">
        <v>665</v>
      </c>
      <c r="CK235" s="26">
        <v>256.2</v>
      </c>
      <c r="CL235" s="26">
        <v>460.6</v>
      </c>
      <c r="CM235" s="26">
        <v>5.32</v>
      </c>
      <c r="CN235" s="26">
        <v>5.32</v>
      </c>
      <c r="CO235" s="26">
        <v>5.32</v>
      </c>
      <c r="CP235" s="26">
        <v>0</v>
      </c>
      <c r="CQ235" s="26">
        <v>0</v>
      </c>
    </row>
    <row r="236" spans="1:95" s="26" customFormat="1" x14ac:dyDescent="0.25">
      <c r="A236" s="23" t="str">
        <f>"4/13"</f>
        <v>4/13</v>
      </c>
      <c r="B236" s="24" t="s">
        <v>136</v>
      </c>
      <c r="C236" s="25">
        <v>10</v>
      </c>
      <c r="D236" s="25">
        <v>2.63</v>
      </c>
      <c r="E236" s="25">
        <v>2.63</v>
      </c>
      <c r="F236" s="25">
        <v>2.66</v>
      </c>
      <c r="G236" s="25">
        <v>0</v>
      </c>
      <c r="H236" s="25">
        <v>0</v>
      </c>
      <c r="I236" s="25">
        <v>35.06</v>
      </c>
      <c r="J236" s="25">
        <v>1.53</v>
      </c>
      <c r="K236" s="25">
        <v>0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  <c r="R236" s="25">
        <v>0</v>
      </c>
      <c r="S236" s="25">
        <v>0.2</v>
      </c>
      <c r="T236" s="25">
        <v>0.43</v>
      </c>
      <c r="U236" s="25">
        <v>110</v>
      </c>
      <c r="V236" s="25">
        <v>10</v>
      </c>
      <c r="W236" s="25">
        <v>100</v>
      </c>
      <c r="X236" s="25">
        <v>5.5</v>
      </c>
      <c r="Y236" s="25">
        <v>60</v>
      </c>
      <c r="Z236" s="25">
        <v>7.0000000000000007E-2</v>
      </c>
      <c r="AA236" s="25">
        <v>21</v>
      </c>
      <c r="AB236" s="25">
        <v>17</v>
      </c>
      <c r="AC236" s="25">
        <v>23.8</v>
      </c>
      <c r="AD236" s="25">
        <v>0.04</v>
      </c>
      <c r="AE236" s="25">
        <v>0</v>
      </c>
      <c r="AF236" s="25">
        <v>0.04</v>
      </c>
      <c r="AG236" s="25">
        <v>0.02</v>
      </c>
      <c r="AH236" s="25">
        <v>0.68</v>
      </c>
      <c r="AI236" s="25">
        <v>7.0000000000000007E-2</v>
      </c>
      <c r="AJ236" s="26">
        <v>0</v>
      </c>
      <c r="AK236" s="26">
        <v>157</v>
      </c>
      <c r="AL236" s="26">
        <v>117</v>
      </c>
      <c r="AM236" s="26">
        <v>230</v>
      </c>
      <c r="AN236" s="26">
        <v>158</v>
      </c>
      <c r="AO236" s="26">
        <v>56</v>
      </c>
      <c r="AP236" s="26">
        <v>95</v>
      </c>
      <c r="AQ236" s="26">
        <v>70</v>
      </c>
      <c r="AR236" s="26">
        <v>134</v>
      </c>
      <c r="AS236" s="26">
        <v>76</v>
      </c>
      <c r="AT236" s="26">
        <v>87</v>
      </c>
      <c r="AU236" s="26">
        <v>156</v>
      </c>
      <c r="AV236" s="26">
        <v>70</v>
      </c>
      <c r="AW236" s="26">
        <v>51</v>
      </c>
      <c r="AX236" s="26">
        <v>517</v>
      </c>
      <c r="AY236" s="26">
        <v>0</v>
      </c>
      <c r="AZ236" s="26">
        <v>273</v>
      </c>
      <c r="BA236" s="26">
        <v>129</v>
      </c>
      <c r="BB236" s="26">
        <v>139</v>
      </c>
      <c r="BC236" s="26">
        <v>21.5</v>
      </c>
      <c r="BD236" s="26">
        <v>0</v>
      </c>
      <c r="BE236" s="26">
        <v>0.01</v>
      </c>
      <c r="BF236" s="26">
        <v>0.04</v>
      </c>
      <c r="BG236" s="26">
        <v>0.11</v>
      </c>
      <c r="BH236" s="26">
        <v>0.13</v>
      </c>
      <c r="BI236" s="26">
        <v>0.33</v>
      </c>
      <c r="BJ236" s="26">
        <v>0.04</v>
      </c>
      <c r="BK236" s="26">
        <v>0.7</v>
      </c>
      <c r="BL236" s="26">
        <v>0.01</v>
      </c>
      <c r="BM236" s="26">
        <v>0.16</v>
      </c>
      <c r="BN236" s="26">
        <v>0.01</v>
      </c>
      <c r="BO236" s="26">
        <v>0</v>
      </c>
      <c r="BP236" s="26">
        <v>0</v>
      </c>
      <c r="BQ236" s="26">
        <v>0.05</v>
      </c>
      <c r="BR236" s="26">
        <v>7.0000000000000007E-2</v>
      </c>
      <c r="BS236" s="26">
        <v>0.52</v>
      </c>
      <c r="BT236" s="26">
        <v>0</v>
      </c>
      <c r="BU236" s="26">
        <v>0</v>
      </c>
      <c r="BV236" s="26">
        <v>7.0000000000000007E-2</v>
      </c>
      <c r="BW236" s="26">
        <v>0</v>
      </c>
      <c r="BX236" s="26">
        <v>0</v>
      </c>
      <c r="BY236" s="26">
        <v>0</v>
      </c>
      <c r="BZ236" s="26">
        <v>0</v>
      </c>
      <c r="CA236" s="26">
        <v>0</v>
      </c>
      <c r="CB236" s="26">
        <v>4.08</v>
      </c>
      <c r="CC236" s="27"/>
      <c r="CD236" s="27"/>
      <c r="CE236" s="26">
        <v>23.83</v>
      </c>
      <c r="CG236" s="26">
        <v>0.5</v>
      </c>
      <c r="CH236" s="26">
        <v>0.5</v>
      </c>
      <c r="CI236" s="26">
        <v>0.5</v>
      </c>
      <c r="CJ236" s="26">
        <v>500</v>
      </c>
      <c r="CK236" s="26">
        <v>370</v>
      </c>
      <c r="CL236" s="26">
        <v>435</v>
      </c>
      <c r="CM236" s="26">
        <v>1.53</v>
      </c>
      <c r="CN236" s="26">
        <v>0.97</v>
      </c>
      <c r="CO236" s="26">
        <v>1.25</v>
      </c>
      <c r="CP236" s="26">
        <v>0</v>
      </c>
      <c r="CQ236" s="26">
        <v>0</v>
      </c>
    </row>
    <row r="237" spans="1:95" s="26" customFormat="1" x14ac:dyDescent="0.25">
      <c r="A237" s="23" t="str">
        <f>"27/10"</f>
        <v>27/10</v>
      </c>
      <c r="B237" s="24" t="s">
        <v>106</v>
      </c>
      <c r="C237" s="25">
        <v>180</v>
      </c>
      <c r="D237" s="25">
        <v>0.18</v>
      </c>
      <c r="E237" s="25">
        <v>0</v>
      </c>
      <c r="F237" s="25">
        <v>0.04</v>
      </c>
      <c r="G237" s="25">
        <v>0.04</v>
      </c>
      <c r="H237" s="25">
        <v>4.53</v>
      </c>
      <c r="I237" s="25">
        <v>18.157085999999993</v>
      </c>
      <c r="J237" s="25">
        <v>0</v>
      </c>
      <c r="K237" s="25">
        <v>0</v>
      </c>
      <c r="L237" s="25">
        <v>0</v>
      </c>
      <c r="M237" s="25">
        <v>0</v>
      </c>
      <c r="N237" s="25">
        <v>4.4400000000000004</v>
      </c>
      <c r="O237" s="25">
        <v>0</v>
      </c>
      <c r="P237" s="25">
        <v>0.09</v>
      </c>
      <c r="Q237" s="25">
        <v>0</v>
      </c>
      <c r="R237" s="25">
        <v>0</v>
      </c>
      <c r="S237" s="25">
        <v>0</v>
      </c>
      <c r="T237" s="25">
        <v>0.05</v>
      </c>
      <c r="U237" s="25">
        <v>0.04</v>
      </c>
      <c r="V237" s="25">
        <v>0.13</v>
      </c>
      <c r="W237" s="25">
        <v>0.13</v>
      </c>
      <c r="X237" s="25">
        <v>0</v>
      </c>
      <c r="Y237" s="25">
        <v>0</v>
      </c>
      <c r="Z237" s="25">
        <v>0.01</v>
      </c>
      <c r="AA237" s="25">
        <v>0</v>
      </c>
      <c r="AB237" s="25">
        <v>0</v>
      </c>
      <c r="AC237" s="25">
        <v>0</v>
      </c>
      <c r="AD237" s="25">
        <v>0</v>
      </c>
      <c r="AE237" s="25">
        <v>0</v>
      </c>
      <c r="AF237" s="25">
        <v>0</v>
      </c>
      <c r="AG237" s="25">
        <v>0</v>
      </c>
      <c r="AH237" s="25">
        <v>0</v>
      </c>
      <c r="AI237" s="25">
        <v>0</v>
      </c>
      <c r="AJ237" s="26">
        <v>0</v>
      </c>
      <c r="AK237" s="26">
        <v>0</v>
      </c>
      <c r="AL237" s="26">
        <v>0</v>
      </c>
      <c r="AM237" s="26">
        <v>0</v>
      </c>
      <c r="AN237" s="26">
        <v>0</v>
      </c>
      <c r="AO237" s="26">
        <v>0</v>
      </c>
      <c r="AP237" s="26">
        <v>0</v>
      </c>
      <c r="AQ237" s="26">
        <v>0</v>
      </c>
      <c r="AR237" s="26">
        <v>0</v>
      </c>
      <c r="AS237" s="26">
        <v>0</v>
      </c>
      <c r="AT237" s="26">
        <v>0</v>
      </c>
      <c r="AU237" s="26">
        <v>0</v>
      </c>
      <c r="AV237" s="26">
        <v>0</v>
      </c>
      <c r="AW237" s="26">
        <v>0</v>
      </c>
      <c r="AX237" s="26">
        <v>0</v>
      </c>
      <c r="AY237" s="26">
        <v>0</v>
      </c>
      <c r="AZ237" s="26">
        <v>0</v>
      </c>
      <c r="BA237" s="26">
        <v>0</v>
      </c>
      <c r="BB237" s="26">
        <v>0</v>
      </c>
      <c r="BC237" s="26">
        <v>0</v>
      </c>
      <c r="BD237" s="26">
        <v>0</v>
      </c>
      <c r="BE237" s="26">
        <v>0</v>
      </c>
      <c r="BF237" s="26">
        <v>0</v>
      </c>
      <c r="BG237" s="26">
        <v>0</v>
      </c>
      <c r="BH237" s="26">
        <v>0</v>
      </c>
      <c r="BI237" s="26">
        <v>0</v>
      </c>
      <c r="BJ237" s="26">
        <v>0</v>
      </c>
      <c r="BK237" s="26">
        <v>0</v>
      </c>
      <c r="BL237" s="26">
        <v>0</v>
      </c>
      <c r="BM237" s="26">
        <v>0</v>
      </c>
      <c r="BN237" s="26">
        <v>0</v>
      </c>
      <c r="BO237" s="26">
        <v>0</v>
      </c>
      <c r="BP237" s="26">
        <v>0</v>
      </c>
      <c r="BQ237" s="26">
        <v>0</v>
      </c>
      <c r="BR237" s="26">
        <v>0</v>
      </c>
      <c r="BS237" s="26">
        <v>0</v>
      </c>
      <c r="BT237" s="26">
        <v>0</v>
      </c>
      <c r="BU237" s="26">
        <v>0</v>
      </c>
      <c r="BV237" s="26">
        <v>0</v>
      </c>
      <c r="BW237" s="26">
        <v>0</v>
      </c>
      <c r="BX237" s="26">
        <v>0</v>
      </c>
      <c r="BY237" s="26">
        <v>0</v>
      </c>
      <c r="BZ237" s="26">
        <v>0</v>
      </c>
      <c r="CA237" s="26">
        <v>0</v>
      </c>
      <c r="CB237" s="26">
        <v>180.08</v>
      </c>
      <c r="CC237" s="27"/>
      <c r="CD237" s="27"/>
      <c r="CE237" s="26">
        <v>0</v>
      </c>
      <c r="CG237" s="26">
        <v>3.69</v>
      </c>
      <c r="CH237" s="26">
        <v>3.69</v>
      </c>
      <c r="CI237" s="26">
        <v>3.69</v>
      </c>
      <c r="CJ237" s="26">
        <v>398.25</v>
      </c>
      <c r="CK237" s="26">
        <v>156.6</v>
      </c>
      <c r="CL237" s="26">
        <v>277.43</v>
      </c>
      <c r="CM237" s="26">
        <v>39.61</v>
      </c>
      <c r="CN237" s="26">
        <v>23.41</v>
      </c>
      <c r="CO237" s="26">
        <v>31.51</v>
      </c>
      <c r="CP237" s="26">
        <v>4.5</v>
      </c>
      <c r="CQ237" s="26">
        <v>0</v>
      </c>
    </row>
    <row r="238" spans="1:95" s="15" customFormat="1" ht="31.5" x14ac:dyDescent="0.25">
      <c r="A238" s="19" t="str">
        <f>"15/4"</f>
        <v>15/4</v>
      </c>
      <c r="B238" s="20" t="s">
        <v>107</v>
      </c>
      <c r="C238" s="21">
        <v>180</v>
      </c>
      <c r="D238" s="21">
        <v>5.37</v>
      </c>
      <c r="E238" s="21">
        <v>2.12</v>
      </c>
      <c r="F238" s="21">
        <v>4.29</v>
      </c>
      <c r="G238" s="21">
        <v>0.47</v>
      </c>
      <c r="H238" s="21">
        <v>30.37</v>
      </c>
      <c r="I238" s="21">
        <v>177.25160879999999</v>
      </c>
      <c r="J238" s="21">
        <v>3.06</v>
      </c>
      <c r="K238" s="21">
        <v>0.08</v>
      </c>
      <c r="L238" s="21">
        <v>0</v>
      </c>
      <c r="M238" s="21">
        <v>0</v>
      </c>
      <c r="N238" s="21">
        <v>6.82</v>
      </c>
      <c r="O238" s="21">
        <v>20.9</v>
      </c>
      <c r="P238" s="21">
        <v>2.65</v>
      </c>
      <c r="Q238" s="21">
        <v>0</v>
      </c>
      <c r="R238" s="21">
        <v>0</v>
      </c>
      <c r="S238" s="21">
        <v>7.0000000000000007E-2</v>
      </c>
      <c r="T238" s="21">
        <v>1.44</v>
      </c>
      <c r="U238" s="21">
        <v>216.17</v>
      </c>
      <c r="V238" s="21">
        <v>158.53</v>
      </c>
      <c r="W238" s="21">
        <v>103.69</v>
      </c>
      <c r="X238" s="21">
        <v>24.52</v>
      </c>
      <c r="Y238" s="21">
        <v>165.04</v>
      </c>
      <c r="Z238" s="21">
        <v>0.65</v>
      </c>
      <c r="AA238" s="21">
        <v>17.28</v>
      </c>
      <c r="AB238" s="21">
        <v>14.4</v>
      </c>
      <c r="AC238" s="21">
        <v>32.04</v>
      </c>
      <c r="AD238" s="21">
        <v>0.57999999999999996</v>
      </c>
      <c r="AE238" s="21">
        <v>0.09</v>
      </c>
      <c r="AF238" s="21">
        <v>0.11</v>
      </c>
      <c r="AG238" s="21">
        <v>0.84</v>
      </c>
      <c r="AH238" s="21">
        <v>2.2799999999999998</v>
      </c>
      <c r="AI238" s="21">
        <v>0.37</v>
      </c>
      <c r="AJ238" s="15">
        <v>0</v>
      </c>
      <c r="AK238" s="15">
        <v>163.85</v>
      </c>
      <c r="AL238" s="15">
        <v>158.74</v>
      </c>
      <c r="AM238" s="15">
        <v>175.16</v>
      </c>
      <c r="AN238" s="15">
        <v>119.96</v>
      </c>
      <c r="AO238" s="15">
        <v>54.72</v>
      </c>
      <c r="AP238" s="15">
        <v>86.19</v>
      </c>
      <c r="AQ238" s="15">
        <v>42.06</v>
      </c>
      <c r="AR238" s="15">
        <v>177.39</v>
      </c>
      <c r="AS238" s="15">
        <v>138.27000000000001</v>
      </c>
      <c r="AT238" s="15">
        <v>166.7</v>
      </c>
      <c r="AU238" s="15">
        <v>216.81</v>
      </c>
      <c r="AV238" s="15">
        <v>79.02</v>
      </c>
      <c r="AW238" s="15">
        <v>139.56</v>
      </c>
      <c r="AX238" s="15">
        <v>815.27</v>
      </c>
      <c r="AY238" s="15">
        <v>0</v>
      </c>
      <c r="AZ238" s="15">
        <v>444.93</v>
      </c>
      <c r="BA238" s="15">
        <v>133.80000000000001</v>
      </c>
      <c r="BB238" s="15">
        <v>102.94</v>
      </c>
      <c r="BC238" s="15">
        <v>68.02</v>
      </c>
      <c r="BD238" s="15">
        <v>0.09</v>
      </c>
      <c r="BE238" s="15">
        <v>0.04</v>
      </c>
      <c r="BF238" s="15">
        <v>0.02</v>
      </c>
      <c r="BG238" s="15">
        <v>0.05</v>
      </c>
      <c r="BH238" s="15">
        <v>0.05</v>
      </c>
      <c r="BI238" s="15">
        <v>0.25</v>
      </c>
      <c r="BJ238" s="15">
        <v>0</v>
      </c>
      <c r="BK238" s="15">
        <v>0.7</v>
      </c>
      <c r="BL238" s="15">
        <v>0</v>
      </c>
      <c r="BM238" s="15">
        <v>0.22</v>
      </c>
      <c r="BN238" s="15">
        <v>0</v>
      </c>
      <c r="BO238" s="15">
        <v>0</v>
      </c>
      <c r="BP238" s="15">
        <v>0</v>
      </c>
      <c r="BQ238" s="15">
        <v>0.05</v>
      </c>
      <c r="BR238" s="15">
        <v>7.0000000000000007E-2</v>
      </c>
      <c r="BS238" s="15">
        <v>0.56999999999999995</v>
      </c>
      <c r="BT238" s="15">
        <v>0</v>
      </c>
      <c r="BU238" s="15">
        <v>0</v>
      </c>
      <c r="BV238" s="15">
        <v>0.03</v>
      </c>
      <c r="BW238" s="15">
        <v>0</v>
      </c>
      <c r="BX238" s="15">
        <v>0</v>
      </c>
      <c r="BY238" s="15">
        <v>0</v>
      </c>
      <c r="BZ238" s="15">
        <v>0</v>
      </c>
      <c r="CA238" s="15">
        <v>0</v>
      </c>
      <c r="CB238" s="15">
        <v>160.02000000000001</v>
      </c>
      <c r="CC238" s="22"/>
      <c r="CD238" s="22"/>
      <c r="CE238" s="15">
        <v>19.68</v>
      </c>
      <c r="CG238" s="15">
        <v>30.81</v>
      </c>
      <c r="CH238" s="15">
        <v>13.06</v>
      </c>
      <c r="CI238" s="15">
        <v>21.94</v>
      </c>
      <c r="CJ238" s="15">
        <v>1932.9</v>
      </c>
      <c r="CK238" s="15">
        <v>884.65</v>
      </c>
      <c r="CL238" s="15">
        <v>1408.77</v>
      </c>
      <c r="CM238" s="15">
        <v>40.69</v>
      </c>
      <c r="CN238" s="15">
        <v>21.49</v>
      </c>
      <c r="CO238" s="15">
        <v>31.09</v>
      </c>
      <c r="CP238" s="15">
        <v>3.6</v>
      </c>
      <c r="CQ238" s="15">
        <v>0.45</v>
      </c>
    </row>
    <row r="239" spans="1:95" s="16" customFormat="1" x14ac:dyDescent="0.25">
      <c r="A239" s="28"/>
      <c r="B239" s="29" t="s">
        <v>108</v>
      </c>
      <c r="C239" s="30">
        <f>SUM(C235:C238)</f>
        <v>410</v>
      </c>
      <c r="D239" s="30">
        <f t="shared" ref="D239:BO239" si="78">SUM(D235:D238)</f>
        <v>11.26</v>
      </c>
      <c r="E239" s="30">
        <f t="shared" si="78"/>
        <v>4.75</v>
      </c>
      <c r="F239" s="30">
        <f t="shared" si="78"/>
        <v>8.1900000000000013</v>
      </c>
      <c r="G239" s="30">
        <f t="shared" si="78"/>
        <v>1.71</v>
      </c>
      <c r="H239" s="30">
        <f t="shared" si="78"/>
        <v>56.22</v>
      </c>
      <c r="I239" s="30">
        <f t="shared" si="78"/>
        <v>338.27669479999997</v>
      </c>
      <c r="J239" s="30">
        <f t="shared" si="78"/>
        <v>4.79</v>
      </c>
      <c r="K239" s="30">
        <f t="shared" si="78"/>
        <v>0.08</v>
      </c>
      <c r="L239" s="30">
        <f t="shared" si="78"/>
        <v>0</v>
      </c>
      <c r="M239" s="30">
        <f t="shared" si="78"/>
        <v>0</v>
      </c>
      <c r="N239" s="30">
        <f t="shared" si="78"/>
        <v>12.580000000000002</v>
      </c>
      <c r="O239" s="30">
        <f t="shared" si="78"/>
        <v>39.619999999999997</v>
      </c>
      <c r="P239" s="30">
        <f t="shared" si="78"/>
        <v>4.0199999999999996</v>
      </c>
      <c r="Q239" s="30">
        <f t="shared" si="78"/>
        <v>0</v>
      </c>
      <c r="R239" s="30">
        <f t="shared" si="78"/>
        <v>0</v>
      </c>
      <c r="S239" s="30">
        <f t="shared" si="78"/>
        <v>0.39</v>
      </c>
      <c r="T239" s="30">
        <f t="shared" si="78"/>
        <v>2.56</v>
      </c>
      <c r="U239" s="30">
        <f t="shared" si="78"/>
        <v>497.81000000000006</v>
      </c>
      <c r="V239" s="30">
        <f t="shared" si="78"/>
        <v>221.06</v>
      </c>
      <c r="W239" s="30">
        <f t="shared" si="78"/>
        <v>212.62</v>
      </c>
      <c r="X239" s="30">
        <f t="shared" si="78"/>
        <v>43.22</v>
      </c>
      <c r="Y239" s="30">
        <f t="shared" si="78"/>
        <v>259.03999999999996</v>
      </c>
      <c r="Z239" s="30">
        <f t="shared" si="78"/>
        <v>1.5300000000000002</v>
      </c>
      <c r="AA239" s="30">
        <f t="shared" si="78"/>
        <v>38.28</v>
      </c>
      <c r="AB239" s="30">
        <f t="shared" si="78"/>
        <v>31.4</v>
      </c>
      <c r="AC239" s="30">
        <f t="shared" si="78"/>
        <v>55.84</v>
      </c>
      <c r="AD239" s="30">
        <f t="shared" si="78"/>
        <v>1.3</v>
      </c>
      <c r="AE239" s="30">
        <f t="shared" si="78"/>
        <v>0.15</v>
      </c>
      <c r="AF239" s="30">
        <f t="shared" si="78"/>
        <v>0.16999999999999998</v>
      </c>
      <c r="AG239" s="30">
        <f t="shared" si="78"/>
        <v>1.5</v>
      </c>
      <c r="AH239" s="30">
        <f t="shared" si="78"/>
        <v>4.16</v>
      </c>
      <c r="AI239" s="30">
        <f t="shared" si="78"/>
        <v>0.44</v>
      </c>
      <c r="AJ239" s="30">
        <f t="shared" si="78"/>
        <v>0</v>
      </c>
      <c r="AK239" s="30">
        <f t="shared" si="78"/>
        <v>469.65</v>
      </c>
      <c r="AL239" s="30">
        <f t="shared" si="78"/>
        <v>430.14</v>
      </c>
      <c r="AM239" s="30">
        <f t="shared" si="78"/>
        <v>641.55999999999995</v>
      </c>
      <c r="AN239" s="30">
        <f t="shared" si="78"/>
        <v>357.56</v>
      </c>
      <c r="AO239" s="30">
        <f t="shared" si="78"/>
        <v>157.51999999999998</v>
      </c>
      <c r="AP239" s="30">
        <f t="shared" si="78"/>
        <v>274.78999999999996</v>
      </c>
      <c r="AQ239" s="30">
        <f t="shared" si="78"/>
        <v>147.26</v>
      </c>
      <c r="AR239" s="30">
        <f t="shared" si="78"/>
        <v>479.39</v>
      </c>
      <c r="AS239" s="30">
        <f t="shared" si="78"/>
        <v>318.67</v>
      </c>
      <c r="AT239" s="30">
        <f t="shared" si="78"/>
        <v>398.9</v>
      </c>
      <c r="AU239" s="30">
        <f t="shared" si="78"/>
        <v>493.21</v>
      </c>
      <c r="AV239" s="30">
        <f t="shared" si="78"/>
        <v>213.42000000000002</v>
      </c>
      <c r="AW239" s="30">
        <f t="shared" si="78"/>
        <v>302.56</v>
      </c>
      <c r="AX239" s="30">
        <f t="shared" si="78"/>
        <v>2262.27</v>
      </c>
      <c r="AY239" s="30">
        <f t="shared" si="78"/>
        <v>0</v>
      </c>
      <c r="AZ239" s="30">
        <f t="shared" si="78"/>
        <v>1020.73</v>
      </c>
      <c r="BA239" s="30">
        <f t="shared" si="78"/>
        <v>395.2</v>
      </c>
      <c r="BB239" s="30">
        <f t="shared" si="78"/>
        <v>330.74</v>
      </c>
      <c r="BC239" s="30">
        <f t="shared" si="78"/>
        <v>158.72</v>
      </c>
      <c r="BD239" s="30">
        <f t="shared" si="78"/>
        <v>0.09</v>
      </c>
      <c r="BE239" s="30">
        <f t="shared" si="78"/>
        <v>0.05</v>
      </c>
      <c r="BF239" s="30">
        <f t="shared" si="78"/>
        <v>0.06</v>
      </c>
      <c r="BG239" s="30">
        <f t="shared" si="78"/>
        <v>0.16</v>
      </c>
      <c r="BH239" s="30">
        <f t="shared" si="78"/>
        <v>0.18</v>
      </c>
      <c r="BI239" s="30">
        <f t="shared" si="78"/>
        <v>0.59000000000000008</v>
      </c>
      <c r="BJ239" s="30">
        <f t="shared" si="78"/>
        <v>0.04</v>
      </c>
      <c r="BK239" s="30">
        <f t="shared" si="78"/>
        <v>1.5299999999999998</v>
      </c>
      <c r="BL239" s="30">
        <f t="shared" si="78"/>
        <v>0.01</v>
      </c>
      <c r="BM239" s="30">
        <f t="shared" si="78"/>
        <v>0.44</v>
      </c>
      <c r="BN239" s="30">
        <f t="shared" si="78"/>
        <v>0.01</v>
      </c>
      <c r="BO239" s="30">
        <f t="shared" si="78"/>
        <v>0</v>
      </c>
      <c r="BP239" s="30">
        <f t="shared" ref="BP239:CO239" si="79">SUM(BP235:BP238)</f>
        <v>0</v>
      </c>
      <c r="BQ239" s="30">
        <f t="shared" si="79"/>
        <v>0.1</v>
      </c>
      <c r="BR239" s="30">
        <f t="shared" si="79"/>
        <v>0.14000000000000001</v>
      </c>
      <c r="BS239" s="30">
        <f t="shared" si="79"/>
        <v>1.56</v>
      </c>
      <c r="BT239" s="30">
        <f t="shared" si="79"/>
        <v>0</v>
      </c>
      <c r="BU239" s="30">
        <f t="shared" si="79"/>
        <v>0</v>
      </c>
      <c r="BV239" s="30">
        <f t="shared" si="79"/>
        <v>0.44999999999999996</v>
      </c>
      <c r="BW239" s="30">
        <f t="shared" si="79"/>
        <v>0.01</v>
      </c>
      <c r="BX239" s="30">
        <f t="shared" si="79"/>
        <v>0</v>
      </c>
      <c r="BY239" s="30">
        <f t="shared" si="79"/>
        <v>0</v>
      </c>
      <c r="BZ239" s="30">
        <f t="shared" si="79"/>
        <v>0</v>
      </c>
      <c r="CA239" s="30">
        <f t="shared" si="79"/>
        <v>0</v>
      </c>
      <c r="CB239" s="30">
        <f t="shared" si="79"/>
        <v>357.82000000000005</v>
      </c>
      <c r="CC239" s="30">
        <f t="shared" si="79"/>
        <v>0</v>
      </c>
      <c r="CD239" s="30">
        <f t="shared" si="79"/>
        <v>0</v>
      </c>
      <c r="CE239" s="30">
        <f t="shared" si="79"/>
        <v>43.51</v>
      </c>
      <c r="CF239" s="30">
        <f t="shared" si="79"/>
        <v>0</v>
      </c>
      <c r="CG239" s="30">
        <f t="shared" si="79"/>
        <v>35</v>
      </c>
      <c r="CH239" s="30">
        <f t="shared" si="79"/>
        <v>17.25</v>
      </c>
      <c r="CI239" s="30">
        <f t="shared" si="79"/>
        <v>26.130000000000003</v>
      </c>
      <c r="CJ239" s="30">
        <f t="shared" si="79"/>
        <v>3496.15</v>
      </c>
      <c r="CK239" s="30">
        <f t="shared" si="79"/>
        <v>1667.45</v>
      </c>
      <c r="CL239" s="30">
        <f t="shared" si="79"/>
        <v>2581.8000000000002</v>
      </c>
      <c r="CM239" s="30">
        <f t="shared" si="79"/>
        <v>87.15</v>
      </c>
      <c r="CN239" s="30">
        <f t="shared" si="79"/>
        <v>51.19</v>
      </c>
      <c r="CO239" s="30">
        <f t="shared" si="79"/>
        <v>69.17</v>
      </c>
      <c r="CP239" s="16">
        <v>8.1</v>
      </c>
      <c r="CQ239" s="16">
        <v>0.45</v>
      </c>
    </row>
    <row r="240" spans="1:95" x14ac:dyDescent="0.25">
      <c r="B240" s="18" t="s">
        <v>109</v>
      </c>
    </row>
    <row r="241" spans="1:95" s="15" customFormat="1" x14ac:dyDescent="0.25">
      <c r="A241" s="19" t="str">
        <f>"1"</f>
        <v>1</v>
      </c>
      <c r="B241" s="20" t="s">
        <v>138</v>
      </c>
      <c r="C241" s="21">
        <v>100</v>
      </c>
      <c r="D241" s="21">
        <v>0.05</v>
      </c>
      <c r="E241" s="21">
        <v>0</v>
      </c>
      <c r="F241" s="21">
        <v>0</v>
      </c>
      <c r="G241" s="21">
        <v>0</v>
      </c>
      <c r="H241" s="21">
        <v>9.35</v>
      </c>
      <c r="I241" s="21">
        <v>38.514959999999995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9.35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  <c r="BE241" s="15">
        <v>0</v>
      </c>
      <c r="BF241" s="15">
        <v>0</v>
      </c>
      <c r="BG241" s="15">
        <v>0</v>
      </c>
      <c r="BH241" s="15">
        <v>0</v>
      </c>
      <c r="BI241" s="15">
        <v>0</v>
      </c>
      <c r="BJ241" s="15">
        <v>0</v>
      </c>
      <c r="BK241" s="15">
        <v>0</v>
      </c>
      <c r="BL241" s="15">
        <v>0</v>
      </c>
      <c r="BM241" s="15">
        <v>0</v>
      </c>
      <c r="BN241" s="15">
        <v>0</v>
      </c>
      <c r="BO241" s="15">
        <v>0</v>
      </c>
      <c r="BP241" s="15">
        <v>0</v>
      </c>
      <c r="BQ241" s="15">
        <v>0</v>
      </c>
      <c r="BR241" s="15">
        <v>0</v>
      </c>
      <c r="BS241" s="15">
        <v>0</v>
      </c>
      <c r="BT241" s="15">
        <v>0</v>
      </c>
      <c r="BU241" s="15">
        <v>0</v>
      </c>
      <c r="BV241" s="15">
        <v>0</v>
      </c>
      <c r="BW241" s="15">
        <v>0</v>
      </c>
      <c r="BX241" s="15">
        <v>0</v>
      </c>
      <c r="BY241" s="15">
        <v>0</v>
      </c>
      <c r="BZ241" s="15">
        <v>0</v>
      </c>
      <c r="CA241" s="15">
        <v>0</v>
      </c>
      <c r="CB241" s="15">
        <v>95.11</v>
      </c>
      <c r="CC241" s="22"/>
      <c r="CD241" s="22"/>
      <c r="CE241" s="15">
        <v>0</v>
      </c>
      <c r="CG241" s="15">
        <v>0</v>
      </c>
      <c r="CH241" s="15">
        <v>0</v>
      </c>
      <c r="CI241" s="15">
        <v>0</v>
      </c>
      <c r="CJ241" s="15">
        <v>0</v>
      </c>
      <c r="CK241" s="15">
        <v>0</v>
      </c>
      <c r="CL241" s="15">
        <v>0</v>
      </c>
      <c r="CM241" s="15">
        <v>0</v>
      </c>
      <c r="CN241" s="15">
        <v>0</v>
      </c>
      <c r="CO241" s="15">
        <v>0</v>
      </c>
      <c r="CP241" s="15">
        <v>0</v>
      </c>
      <c r="CQ241" s="15">
        <v>0</v>
      </c>
    </row>
    <row r="242" spans="1:95" s="16" customFormat="1" x14ac:dyDescent="0.25">
      <c r="A242" s="28"/>
      <c r="B242" s="29" t="s">
        <v>111</v>
      </c>
      <c r="C242" s="30">
        <f>SUM(C241)</f>
        <v>100</v>
      </c>
      <c r="D242" s="30">
        <f t="shared" ref="D242:BO242" si="80">SUM(D241)</f>
        <v>0.05</v>
      </c>
      <c r="E242" s="30">
        <f t="shared" si="80"/>
        <v>0</v>
      </c>
      <c r="F242" s="30">
        <f t="shared" si="80"/>
        <v>0</v>
      </c>
      <c r="G242" s="30">
        <f t="shared" si="80"/>
        <v>0</v>
      </c>
      <c r="H242" s="30">
        <f t="shared" si="80"/>
        <v>9.35</v>
      </c>
      <c r="I242" s="30">
        <f t="shared" si="80"/>
        <v>38.514959999999995</v>
      </c>
      <c r="J242" s="30">
        <f t="shared" si="80"/>
        <v>0</v>
      </c>
      <c r="K242" s="30">
        <f t="shared" si="80"/>
        <v>0</v>
      </c>
      <c r="L242" s="30">
        <f t="shared" si="80"/>
        <v>0</v>
      </c>
      <c r="M242" s="30">
        <f t="shared" si="80"/>
        <v>0</v>
      </c>
      <c r="N242" s="30">
        <f t="shared" si="80"/>
        <v>0</v>
      </c>
      <c r="O242" s="30">
        <f t="shared" si="80"/>
        <v>9.35</v>
      </c>
      <c r="P242" s="30">
        <f t="shared" si="80"/>
        <v>0</v>
      </c>
      <c r="Q242" s="30">
        <f t="shared" si="80"/>
        <v>0</v>
      </c>
      <c r="R242" s="30">
        <f t="shared" si="80"/>
        <v>0</v>
      </c>
      <c r="S242" s="30">
        <f t="shared" si="80"/>
        <v>0</v>
      </c>
      <c r="T242" s="30">
        <f t="shared" si="80"/>
        <v>0</v>
      </c>
      <c r="U242" s="30">
        <f t="shared" si="80"/>
        <v>0</v>
      </c>
      <c r="V242" s="30">
        <f t="shared" si="80"/>
        <v>0</v>
      </c>
      <c r="W242" s="30">
        <f t="shared" si="80"/>
        <v>0</v>
      </c>
      <c r="X242" s="30">
        <f t="shared" si="80"/>
        <v>0</v>
      </c>
      <c r="Y242" s="30">
        <f t="shared" si="80"/>
        <v>0</v>
      </c>
      <c r="Z242" s="30">
        <f t="shared" si="80"/>
        <v>0</v>
      </c>
      <c r="AA242" s="30">
        <f t="shared" si="80"/>
        <v>0</v>
      </c>
      <c r="AB242" s="30">
        <f t="shared" si="80"/>
        <v>0</v>
      </c>
      <c r="AC242" s="30">
        <f t="shared" si="80"/>
        <v>0</v>
      </c>
      <c r="AD242" s="30">
        <f t="shared" si="80"/>
        <v>0</v>
      </c>
      <c r="AE242" s="30">
        <f t="shared" si="80"/>
        <v>0</v>
      </c>
      <c r="AF242" s="30">
        <f t="shared" si="80"/>
        <v>0</v>
      </c>
      <c r="AG242" s="30">
        <f t="shared" si="80"/>
        <v>0</v>
      </c>
      <c r="AH242" s="30">
        <f t="shared" si="80"/>
        <v>0</v>
      </c>
      <c r="AI242" s="30">
        <f t="shared" si="80"/>
        <v>0</v>
      </c>
      <c r="AJ242" s="30">
        <f t="shared" si="80"/>
        <v>0</v>
      </c>
      <c r="AK242" s="30">
        <f t="shared" si="80"/>
        <v>0</v>
      </c>
      <c r="AL242" s="30">
        <f t="shared" si="80"/>
        <v>0</v>
      </c>
      <c r="AM242" s="30">
        <f t="shared" si="80"/>
        <v>0</v>
      </c>
      <c r="AN242" s="30">
        <f t="shared" si="80"/>
        <v>0</v>
      </c>
      <c r="AO242" s="30">
        <f t="shared" si="80"/>
        <v>0</v>
      </c>
      <c r="AP242" s="30">
        <f t="shared" si="80"/>
        <v>0</v>
      </c>
      <c r="AQ242" s="30">
        <f t="shared" si="80"/>
        <v>0</v>
      </c>
      <c r="AR242" s="30">
        <f t="shared" si="80"/>
        <v>0</v>
      </c>
      <c r="AS242" s="30">
        <f t="shared" si="80"/>
        <v>0</v>
      </c>
      <c r="AT242" s="30">
        <f t="shared" si="80"/>
        <v>0</v>
      </c>
      <c r="AU242" s="30">
        <f t="shared" si="80"/>
        <v>0</v>
      </c>
      <c r="AV242" s="30">
        <f t="shared" si="80"/>
        <v>0</v>
      </c>
      <c r="AW242" s="30">
        <f t="shared" si="80"/>
        <v>0</v>
      </c>
      <c r="AX242" s="30">
        <f t="shared" si="80"/>
        <v>0</v>
      </c>
      <c r="AY242" s="30">
        <f t="shared" si="80"/>
        <v>0</v>
      </c>
      <c r="AZ242" s="30">
        <f t="shared" si="80"/>
        <v>0</v>
      </c>
      <c r="BA242" s="30">
        <f t="shared" si="80"/>
        <v>0</v>
      </c>
      <c r="BB242" s="30">
        <f t="shared" si="80"/>
        <v>0</v>
      </c>
      <c r="BC242" s="30">
        <f t="shared" si="80"/>
        <v>0</v>
      </c>
      <c r="BD242" s="30">
        <f t="shared" si="80"/>
        <v>0</v>
      </c>
      <c r="BE242" s="30">
        <f t="shared" si="80"/>
        <v>0</v>
      </c>
      <c r="BF242" s="30">
        <f t="shared" si="80"/>
        <v>0</v>
      </c>
      <c r="BG242" s="30">
        <f t="shared" si="80"/>
        <v>0</v>
      </c>
      <c r="BH242" s="30">
        <f t="shared" si="80"/>
        <v>0</v>
      </c>
      <c r="BI242" s="30">
        <f t="shared" si="80"/>
        <v>0</v>
      </c>
      <c r="BJ242" s="30">
        <f t="shared" si="80"/>
        <v>0</v>
      </c>
      <c r="BK242" s="30">
        <f t="shared" si="80"/>
        <v>0</v>
      </c>
      <c r="BL242" s="30">
        <f t="shared" si="80"/>
        <v>0</v>
      </c>
      <c r="BM242" s="30">
        <f t="shared" si="80"/>
        <v>0</v>
      </c>
      <c r="BN242" s="30">
        <f t="shared" si="80"/>
        <v>0</v>
      </c>
      <c r="BO242" s="30">
        <f t="shared" si="80"/>
        <v>0</v>
      </c>
      <c r="BP242" s="30">
        <f t="shared" ref="BP242:CO242" si="81">SUM(BP241)</f>
        <v>0</v>
      </c>
      <c r="BQ242" s="30">
        <f t="shared" si="81"/>
        <v>0</v>
      </c>
      <c r="BR242" s="30">
        <f t="shared" si="81"/>
        <v>0</v>
      </c>
      <c r="BS242" s="30">
        <f t="shared" si="81"/>
        <v>0</v>
      </c>
      <c r="BT242" s="30">
        <f t="shared" si="81"/>
        <v>0</v>
      </c>
      <c r="BU242" s="30">
        <f t="shared" si="81"/>
        <v>0</v>
      </c>
      <c r="BV242" s="30">
        <f t="shared" si="81"/>
        <v>0</v>
      </c>
      <c r="BW242" s="30">
        <f t="shared" si="81"/>
        <v>0</v>
      </c>
      <c r="BX242" s="30">
        <f t="shared" si="81"/>
        <v>0</v>
      </c>
      <c r="BY242" s="30">
        <f t="shared" si="81"/>
        <v>0</v>
      </c>
      <c r="BZ242" s="30">
        <f t="shared" si="81"/>
        <v>0</v>
      </c>
      <c r="CA242" s="30">
        <f t="shared" si="81"/>
        <v>0</v>
      </c>
      <c r="CB242" s="30">
        <f t="shared" si="81"/>
        <v>95.11</v>
      </c>
      <c r="CC242" s="30">
        <f t="shared" si="81"/>
        <v>0</v>
      </c>
      <c r="CD242" s="30">
        <f t="shared" si="81"/>
        <v>0</v>
      </c>
      <c r="CE242" s="30">
        <f t="shared" si="81"/>
        <v>0</v>
      </c>
      <c r="CF242" s="30">
        <f t="shared" si="81"/>
        <v>0</v>
      </c>
      <c r="CG242" s="30">
        <f t="shared" si="81"/>
        <v>0</v>
      </c>
      <c r="CH242" s="30">
        <f t="shared" si="81"/>
        <v>0</v>
      </c>
      <c r="CI242" s="30">
        <f t="shared" si="81"/>
        <v>0</v>
      </c>
      <c r="CJ242" s="30">
        <f t="shared" si="81"/>
        <v>0</v>
      </c>
      <c r="CK242" s="30">
        <f t="shared" si="81"/>
        <v>0</v>
      </c>
      <c r="CL242" s="30">
        <f t="shared" si="81"/>
        <v>0</v>
      </c>
      <c r="CM242" s="30">
        <f t="shared" si="81"/>
        <v>0</v>
      </c>
      <c r="CN242" s="30">
        <f t="shared" si="81"/>
        <v>0</v>
      </c>
      <c r="CO242" s="30">
        <f t="shared" si="81"/>
        <v>0</v>
      </c>
      <c r="CP242" s="16">
        <v>0</v>
      </c>
      <c r="CQ242" s="16">
        <v>0</v>
      </c>
    </row>
    <row r="243" spans="1:95" x14ac:dyDescent="0.25">
      <c r="B243" s="18" t="s">
        <v>112</v>
      </c>
    </row>
    <row r="244" spans="1:95" s="26" customFormat="1" x14ac:dyDescent="0.25">
      <c r="A244" s="23" t="str">
        <f>"-"</f>
        <v>-</v>
      </c>
      <c r="B244" s="24" t="s">
        <v>113</v>
      </c>
      <c r="C244" s="25">
        <v>20</v>
      </c>
      <c r="D244" s="25">
        <v>1.32</v>
      </c>
      <c r="E244" s="25">
        <v>0</v>
      </c>
      <c r="F244" s="25">
        <v>0.13</v>
      </c>
      <c r="G244" s="25">
        <v>0.13</v>
      </c>
      <c r="H244" s="25">
        <v>9.3800000000000008</v>
      </c>
      <c r="I244" s="25">
        <v>44.780199999999994</v>
      </c>
      <c r="J244" s="25">
        <v>0</v>
      </c>
      <c r="K244" s="25">
        <v>0</v>
      </c>
      <c r="L244" s="25">
        <v>0</v>
      </c>
      <c r="M244" s="25">
        <v>0</v>
      </c>
      <c r="N244" s="25">
        <v>0.22</v>
      </c>
      <c r="O244" s="25">
        <v>9.1199999999999992</v>
      </c>
      <c r="P244" s="25">
        <v>0.04</v>
      </c>
      <c r="Q244" s="25">
        <v>0</v>
      </c>
      <c r="R244" s="25">
        <v>0</v>
      </c>
      <c r="S244" s="25">
        <v>0</v>
      </c>
      <c r="T244" s="25">
        <v>0.36</v>
      </c>
      <c r="U244" s="25">
        <v>0</v>
      </c>
      <c r="V244" s="25">
        <v>0</v>
      </c>
      <c r="W244" s="25">
        <v>0</v>
      </c>
      <c r="X244" s="25">
        <v>0</v>
      </c>
      <c r="Y244" s="25">
        <v>0</v>
      </c>
      <c r="Z244" s="25">
        <v>0</v>
      </c>
      <c r="AA244" s="25">
        <v>0</v>
      </c>
      <c r="AB244" s="25">
        <v>0</v>
      </c>
      <c r="AC244" s="25">
        <v>0</v>
      </c>
      <c r="AD244" s="25">
        <v>0</v>
      </c>
      <c r="AE244" s="25">
        <v>0</v>
      </c>
      <c r="AF244" s="25">
        <v>0</v>
      </c>
      <c r="AG244" s="25">
        <v>0</v>
      </c>
      <c r="AH244" s="25">
        <v>0</v>
      </c>
      <c r="AI244" s="25">
        <v>0</v>
      </c>
      <c r="AJ244" s="26">
        <v>0</v>
      </c>
      <c r="AK244" s="26">
        <v>63.86</v>
      </c>
      <c r="AL244" s="26">
        <v>66.47</v>
      </c>
      <c r="AM244" s="26">
        <v>101.79</v>
      </c>
      <c r="AN244" s="26">
        <v>33.76</v>
      </c>
      <c r="AO244" s="26">
        <v>20.010000000000002</v>
      </c>
      <c r="AP244" s="26">
        <v>40.020000000000003</v>
      </c>
      <c r="AQ244" s="26">
        <v>15.14</v>
      </c>
      <c r="AR244" s="26">
        <v>72.38</v>
      </c>
      <c r="AS244" s="26">
        <v>44.89</v>
      </c>
      <c r="AT244" s="26">
        <v>62.64</v>
      </c>
      <c r="AU244" s="26">
        <v>51.68</v>
      </c>
      <c r="AV244" s="26">
        <v>27.14</v>
      </c>
      <c r="AW244" s="26">
        <v>48.02</v>
      </c>
      <c r="AX244" s="26">
        <v>401.59</v>
      </c>
      <c r="AY244" s="26">
        <v>0</v>
      </c>
      <c r="AZ244" s="26">
        <v>130.85</v>
      </c>
      <c r="BA244" s="26">
        <v>56.9</v>
      </c>
      <c r="BB244" s="26">
        <v>37.76</v>
      </c>
      <c r="BC244" s="26">
        <v>29.93</v>
      </c>
      <c r="BD244" s="26">
        <v>0</v>
      </c>
      <c r="BE244" s="26">
        <v>0</v>
      </c>
      <c r="BF244" s="26">
        <v>0</v>
      </c>
      <c r="BG244" s="26">
        <v>0</v>
      </c>
      <c r="BH244" s="26">
        <v>0</v>
      </c>
      <c r="BI244" s="26">
        <v>0</v>
      </c>
      <c r="BJ244" s="26">
        <v>0</v>
      </c>
      <c r="BK244" s="26">
        <v>0.02</v>
      </c>
      <c r="BL244" s="26">
        <v>0</v>
      </c>
      <c r="BM244" s="26">
        <v>0</v>
      </c>
      <c r="BN244" s="26">
        <v>0</v>
      </c>
      <c r="BO244" s="26">
        <v>0</v>
      </c>
      <c r="BP244" s="26">
        <v>0</v>
      </c>
      <c r="BQ244" s="26">
        <v>0</v>
      </c>
      <c r="BR244" s="26">
        <v>0</v>
      </c>
      <c r="BS244" s="26">
        <v>0.01</v>
      </c>
      <c r="BT244" s="26">
        <v>0</v>
      </c>
      <c r="BU244" s="26">
        <v>0</v>
      </c>
      <c r="BV244" s="26">
        <v>0.06</v>
      </c>
      <c r="BW244" s="26">
        <v>0</v>
      </c>
      <c r="BX244" s="26">
        <v>0</v>
      </c>
      <c r="BY244" s="26">
        <v>0</v>
      </c>
      <c r="BZ244" s="26">
        <v>0</v>
      </c>
      <c r="CA244" s="26">
        <v>0</v>
      </c>
      <c r="CB244" s="26">
        <v>7.82</v>
      </c>
      <c r="CC244" s="27"/>
      <c r="CD244" s="27"/>
      <c r="CE244" s="26">
        <v>0</v>
      </c>
      <c r="CG244" s="26">
        <v>0</v>
      </c>
      <c r="CH244" s="26">
        <v>0</v>
      </c>
      <c r="CI244" s="26">
        <v>0</v>
      </c>
      <c r="CJ244" s="26">
        <v>380</v>
      </c>
      <c r="CK244" s="26">
        <v>146.4</v>
      </c>
      <c r="CL244" s="26">
        <v>263.2</v>
      </c>
      <c r="CM244" s="26">
        <v>3.04</v>
      </c>
      <c r="CN244" s="26">
        <v>3.04</v>
      </c>
      <c r="CO244" s="26">
        <v>3.04</v>
      </c>
      <c r="CP244" s="26">
        <v>0</v>
      </c>
      <c r="CQ244" s="26">
        <v>0</v>
      </c>
    </row>
    <row r="245" spans="1:95" s="26" customFormat="1" x14ac:dyDescent="0.25">
      <c r="A245" s="23" t="str">
        <f>"-"</f>
        <v>-</v>
      </c>
      <c r="B245" s="24" t="s">
        <v>114</v>
      </c>
      <c r="C245" s="25">
        <v>20</v>
      </c>
      <c r="D245" s="25">
        <v>1.32</v>
      </c>
      <c r="E245" s="25">
        <v>0</v>
      </c>
      <c r="F245" s="25">
        <v>0.24</v>
      </c>
      <c r="G245" s="25">
        <v>0.24</v>
      </c>
      <c r="H245" s="25">
        <v>8.34</v>
      </c>
      <c r="I245" s="25">
        <v>38.676000000000002</v>
      </c>
      <c r="J245" s="25">
        <v>0.04</v>
      </c>
      <c r="K245" s="25">
        <v>0</v>
      </c>
      <c r="L245" s="25">
        <v>0</v>
      </c>
      <c r="M245" s="25">
        <v>0</v>
      </c>
      <c r="N245" s="25">
        <v>0.24</v>
      </c>
      <c r="O245" s="25">
        <v>6.44</v>
      </c>
      <c r="P245" s="25">
        <v>1.66</v>
      </c>
      <c r="Q245" s="25">
        <v>0</v>
      </c>
      <c r="R245" s="25">
        <v>0</v>
      </c>
      <c r="S245" s="25">
        <v>0.2</v>
      </c>
      <c r="T245" s="25">
        <v>0.5</v>
      </c>
      <c r="U245" s="25">
        <v>122</v>
      </c>
      <c r="V245" s="25">
        <v>49</v>
      </c>
      <c r="W245" s="25">
        <v>7</v>
      </c>
      <c r="X245" s="25">
        <v>9.4</v>
      </c>
      <c r="Y245" s="25">
        <v>31.6</v>
      </c>
      <c r="Z245" s="25">
        <v>0.78</v>
      </c>
      <c r="AA245" s="25">
        <v>0</v>
      </c>
      <c r="AB245" s="25">
        <v>1</v>
      </c>
      <c r="AC245" s="25">
        <v>0.2</v>
      </c>
      <c r="AD245" s="25">
        <v>0.28000000000000003</v>
      </c>
      <c r="AE245" s="25">
        <v>0.04</v>
      </c>
      <c r="AF245" s="25">
        <v>0.02</v>
      </c>
      <c r="AG245" s="25">
        <v>0.14000000000000001</v>
      </c>
      <c r="AH245" s="25">
        <v>0.4</v>
      </c>
      <c r="AI245" s="25">
        <v>0</v>
      </c>
      <c r="AJ245" s="26">
        <v>0</v>
      </c>
      <c r="AK245" s="26">
        <v>64.400000000000006</v>
      </c>
      <c r="AL245" s="26">
        <v>49.6</v>
      </c>
      <c r="AM245" s="26">
        <v>85.4</v>
      </c>
      <c r="AN245" s="26">
        <v>44.6</v>
      </c>
      <c r="AO245" s="26">
        <v>18.600000000000001</v>
      </c>
      <c r="AP245" s="26">
        <v>39.6</v>
      </c>
      <c r="AQ245" s="26">
        <v>16</v>
      </c>
      <c r="AR245" s="26">
        <v>74.2</v>
      </c>
      <c r="AS245" s="26">
        <v>59.4</v>
      </c>
      <c r="AT245" s="26">
        <v>58.2</v>
      </c>
      <c r="AU245" s="26">
        <v>92.8</v>
      </c>
      <c r="AV245" s="26">
        <v>24.8</v>
      </c>
      <c r="AW245" s="26">
        <v>62</v>
      </c>
      <c r="AX245" s="26">
        <v>311.8</v>
      </c>
      <c r="AY245" s="26">
        <v>0</v>
      </c>
      <c r="AZ245" s="26">
        <v>105.2</v>
      </c>
      <c r="BA245" s="26">
        <v>58.2</v>
      </c>
      <c r="BB245" s="26">
        <v>36</v>
      </c>
      <c r="BC245" s="26">
        <v>26</v>
      </c>
      <c r="BD245" s="26">
        <v>0</v>
      </c>
      <c r="BE245" s="26">
        <v>0</v>
      </c>
      <c r="BF245" s="26">
        <v>0</v>
      </c>
      <c r="BG245" s="26">
        <v>0</v>
      </c>
      <c r="BH245" s="26">
        <v>0</v>
      </c>
      <c r="BI245" s="26">
        <v>0</v>
      </c>
      <c r="BJ245" s="26">
        <v>0</v>
      </c>
      <c r="BK245" s="26">
        <v>0.03</v>
      </c>
      <c r="BL245" s="26">
        <v>0</v>
      </c>
      <c r="BM245" s="26">
        <v>0</v>
      </c>
      <c r="BN245" s="26">
        <v>0</v>
      </c>
      <c r="BO245" s="26">
        <v>0</v>
      </c>
      <c r="BP245" s="26">
        <v>0</v>
      </c>
      <c r="BQ245" s="26">
        <v>0</v>
      </c>
      <c r="BR245" s="26">
        <v>0</v>
      </c>
      <c r="BS245" s="26">
        <v>0.02</v>
      </c>
      <c r="BT245" s="26">
        <v>0</v>
      </c>
      <c r="BU245" s="26">
        <v>0</v>
      </c>
      <c r="BV245" s="26">
        <v>0.1</v>
      </c>
      <c r="BW245" s="26">
        <v>0.02</v>
      </c>
      <c r="BX245" s="26">
        <v>0</v>
      </c>
      <c r="BY245" s="26">
        <v>0</v>
      </c>
      <c r="BZ245" s="26">
        <v>0</v>
      </c>
      <c r="CA245" s="26">
        <v>0</v>
      </c>
      <c r="CB245" s="26">
        <v>9.4</v>
      </c>
      <c r="CC245" s="27"/>
      <c r="CD245" s="27"/>
      <c r="CE245" s="26">
        <v>0.17</v>
      </c>
      <c r="CG245" s="26">
        <v>1</v>
      </c>
      <c r="CH245" s="26">
        <v>1</v>
      </c>
      <c r="CI245" s="26">
        <v>1</v>
      </c>
      <c r="CJ245" s="26">
        <v>190</v>
      </c>
      <c r="CK245" s="26">
        <v>73.2</v>
      </c>
      <c r="CL245" s="26">
        <v>131.6</v>
      </c>
      <c r="CM245" s="26">
        <v>1.9</v>
      </c>
      <c r="CN245" s="26">
        <v>1.58</v>
      </c>
      <c r="CO245" s="26">
        <v>1.74</v>
      </c>
      <c r="CP245" s="26">
        <v>0</v>
      </c>
      <c r="CQ245" s="26">
        <v>0</v>
      </c>
    </row>
    <row r="246" spans="1:95" s="26" customFormat="1" x14ac:dyDescent="0.25">
      <c r="A246" s="23" t="str">
        <f>"6/10"</f>
        <v>6/10</v>
      </c>
      <c r="B246" s="24" t="s">
        <v>130</v>
      </c>
      <c r="C246" s="25">
        <v>180</v>
      </c>
      <c r="D246" s="25">
        <v>0.92</v>
      </c>
      <c r="E246" s="25">
        <v>0</v>
      </c>
      <c r="F246" s="25">
        <v>0.05</v>
      </c>
      <c r="G246" s="25">
        <v>0.05</v>
      </c>
      <c r="H246" s="25">
        <v>20.86</v>
      </c>
      <c r="I246" s="25">
        <v>78.839027999999999</v>
      </c>
      <c r="J246" s="25">
        <v>0.02</v>
      </c>
      <c r="K246" s="25">
        <v>0</v>
      </c>
      <c r="L246" s="25">
        <v>0</v>
      </c>
      <c r="M246" s="25">
        <v>0</v>
      </c>
      <c r="N246" s="25">
        <v>17.27</v>
      </c>
      <c r="O246" s="25">
        <v>0.51</v>
      </c>
      <c r="P246" s="25">
        <v>3.08</v>
      </c>
      <c r="Q246" s="25">
        <v>0</v>
      </c>
      <c r="R246" s="25">
        <v>0</v>
      </c>
      <c r="S246" s="25">
        <v>0.27</v>
      </c>
      <c r="T246" s="25">
        <v>0.73</v>
      </c>
      <c r="U246" s="25">
        <v>3.12</v>
      </c>
      <c r="V246" s="25">
        <v>306.24</v>
      </c>
      <c r="W246" s="25">
        <v>28.2</v>
      </c>
      <c r="X246" s="25">
        <v>17.96</v>
      </c>
      <c r="Y246" s="25">
        <v>24.44</v>
      </c>
      <c r="Z246" s="25">
        <v>0.57999999999999996</v>
      </c>
      <c r="AA246" s="25">
        <v>0</v>
      </c>
      <c r="AB246" s="25">
        <v>567</v>
      </c>
      <c r="AC246" s="25">
        <v>104.94</v>
      </c>
      <c r="AD246" s="25">
        <v>0.99</v>
      </c>
      <c r="AE246" s="25">
        <v>0.02</v>
      </c>
      <c r="AF246" s="25">
        <v>0.03</v>
      </c>
      <c r="AG246" s="25">
        <v>0.46</v>
      </c>
      <c r="AH246" s="25">
        <v>0.7</v>
      </c>
      <c r="AI246" s="25">
        <v>0.28999999999999998</v>
      </c>
      <c r="AJ246" s="26">
        <v>0</v>
      </c>
      <c r="AK246" s="26">
        <v>0.01</v>
      </c>
      <c r="AL246" s="26">
        <v>0.01</v>
      </c>
      <c r="AM246" s="26">
        <v>0.01</v>
      </c>
      <c r="AN246" s="26">
        <v>0.02</v>
      </c>
      <c r="AO246" s="26">
        <v>0</v>
      </c>
      <c r="AP246" s="26">
        <v>0.01</v>
      </c>
      <c r="AQ246" s="26">
        <v>0</v>
      </c>
      <c r="AR246" s="26">
        <v>0.01</v>
      </c>
      <c r="AS246" s="26">
        <v>0.01</v>
      </c>
      <c r="AT246" s="26">
        <v>0.01</v>
      </c>
      <c r="AU246" s="26">
        <v>0.05</v>
      </c>
      <c r="AV246" s="26">
        <v>0</v>
      </c>
      <c r="AW246" s="26">
        <v>0.01</v>
      </c>
      <c r="AX246" s="26">
        <v>0.02</v>
      </c>
      <c r="AY246" s="26">
        <v>0</v>
      </c>
      <c r="AZ246" s="26">
        <v>0.01</v>
      </c>
      <c r="BA246" s="26">
        <v>0.01</v>
      </c>
      <c r="BB246" s="26">
        <v>0.01</v>
      </c>
      <c r="BC246" s="26">
        <v>0</v>
      </c>
      <c r="BD246" s="26">
        <v>0</v>
      </c>
      <c r="BE246" s="26">
        <v>0</v>
      </c>
      <c r="BF246" s="26">
        <v>0</v>
      </c>
      <c r="BG246" s="26">
        <v>0</v>
      </c>
      <c r="BH246" s="26">
        <v>0</v>
      </c>
      <c r="BI246" s="26">
        <v>0</v>
      </c>
      <c r="BJ246" s="26">
        <v>0</v>
      </c>
      <c r="BK246" s="26">
        <v>0</v>
      </c>
      <c r="BL246" s="26">
        <v>0</v>
      </c>
      <c r="BM246" s="26">
        <v>0</v>
      </c>
      <c r="BN246" s="26">
        <v>0</v>
      </c>
      <c r="BO246" s="26">
        <v>0</v>
      </c>
      <c r="BP246" s="26">
        <v>0</v>
      </c>
      <c r="BQ246" s="26">
        <v>0</v>
      </c>
      <c r="BR246" s="26">
        <v>0</v>
      </c>
      <c r="BS246" s="26">
        <v>0.01</v>
      </c>
      <c r="BT246" s="26">
        <v>0</v>
      </c>
      <c r="BU246" s="26">
        <v>0</v>
      </c>
      <c r="BV246" s="26">
        <v>0.01</v>
      </c>
      <c r="BW246" s="26">
        <v>0</v>
      </c>
      <c r="BX246" s="26">
        <v>0</v>
      </c>
      <c r="BY246" s="26">
        <v>0</v>
      </c>
      <c r="BZ246" s="26">
        <v>0</v>
      </c>
      <c r="CA246" s="26">
        <v>0</v>
      </c>
      <c r="CB246" s="26">
        <v>192.61</v>
      </c>
      <c r="CC246" s="27"/>
      <c r="CD246" s="27"/>
      <c r="CE246" s="26">
        <v>94.5</v>
      </c>
      <c r="CG246" s="26">
        <v>3.95</v>
      </c>
      <c r="CH246" s="26">
        <v>3.95</v>
      </c>
      <c r="CI246" s="26">
        <v>3.95</v>
      </c>
      <c r="CJ246" s="26">
        <v>454.5</v>
      </c>
      <c r="CK246" s="26">
        <v>172.98</v>
      </c>
      <c r="CL246" s="26">
        <v>313.74</v>
      </c>
      <c r="CM246" s="26">
        <v>41.94</v>
      </c>
      <c r="CN246" s="26">
        <v>24.93</v>
      </c>
      <c r="CO246" s="26">
        <v>33.44</v>
      </c>
      <c r="CP246" s="26">
        <v>9</v>
      </c>
      <c r="CQ246" s="26">
        <v>0</v>
      </c>
    </row>
    <row r="247" spans="1:95" s="26" customFormat="1" ht="31.5" x14ac:dyDescent="0.25">
      <c r="A247" s="23" t="str">
        <f>"11/2"</f>
        <v>11/2</v>
      </c>
      <c r="B247" s="24" t="s">
        <v>139</v>
      </c>
      <c r="C247" s="25">
        <v>180</v>
      </c>
      <c r="D247" s="25">
        <v>1.55</v>
      </c>
      <c r="E247" s="25">
        <v>5.86</v>
      </c>
      <c r="F247" s="25">
        <v>3.41</v>
      </c>
      <c r="G247" s="25">
        <v>3.88</v>
      </c>
      <c r="H247" s="25">
        <v>12.36</v>
      </c>
      <c r="I247" s="25">
        <v>85.052559599999995</v>
      </c>
      <c r="J247" s="25">
        <v>0.51</v>
      </c>
      <c r="K247" s="25">
        <v>2.34</v>
      </c>
      <c r="L247" s="25">
        <v>0</v>
      </c>
      <c r="M247" s="25">
        <v>0</v>
      </c>
      <c r="N247" s="25">
        <v>1.53</v>
      </c>
      <c r="O247" s="25">
        <v>9.5500000000000007</v>
      </c>
      <c r="P247" s="25">
        <v>1.28</v>
      </c>
      <c r="Q247" s="25">
        <v>0</v>
      </c>
      <c r="R247" s="25">
        <v>0</v>
      </c>
      <c r="S247" s="25">
        <v>0.21</v>
      </c>
      <c r="T247" s="25">
        <v>1.51</v>
      </c>
      <c r="U247" s="25">
        <v>264.06</v>
      </c>
      <c r="V247" s="25">
        <v>307.01</v>
      </c>
      <c r="W247" s="25">
        <v>12</v>
      </c>
      <c r="X247" s="25">
        <v>16.260000000000002</v>
      </c>
      <c r="Y247" s="25">
        <v>45.18</v>
      </c>
      <c r="Z247" s="25">
        <v>0.61</v>
      </c>
      <c r="AA247" s="25">
        <v>0</v>
      </c>
      <c r="AB247" s="25">
        <v>702.43</v>
      </c>
      <c r="AC247" s="25">
        <v>146.16</v>
      </c>
      <c r="AD247" s="25">
        <v>1.72</v>
      </c>
      <c r="AE247" s="25">
        <v>0.06</v>
      </c>
      <c r="AF247" s="25">
        <v>0.04</v>
      </c>
      <c r="AG247" s="25">
        <v>0.69</v>
      </c>
      <c r="AH247" s="25">
        <v>1.22</v>
      </c>
      <c r="AI247" s="25">
        <v>4.82</v>
      </c>
      <c r="AJ247" s="26">
        <v>0</v>
      </c>
      <c r="AK247" s="26">
        <v>30.86</v>
      </c>
      <c r="AL247" s="26">
        <v>35.97</v>
      </c>
      <c r="AM247" s="26">
        <v>47.99</v>
      </c>
      <c r="AN247" s="26">
        <v>45.82</v>
      </c>
      <c r="AO247" s="26">
        <v>10.36</v>
      </c>
      <c r="AP247" s="26">
        <v>31.71</v>
      </c>
      <c r="AQ247" s="26">
        <v>14.59</v>
      </c>
      <c r="AR247" s="26">
        <v>40.200000000000003</v>
      </c>
      <c r="AS247" s="26">
        <v>43.52</v>
      </c>
      <c r="AT247" s="26">
        <v>93.47</v>
      </c>
      <c r="AU247" s="26">
        <v>64.64</v>
      </c>
      <c r="AV247" s="26">
        <v>13.14</v>
      </c>
      <c r="AW247" s="26">
        <v>32.590000000000003</v>
      </c>
      <c r="AX247" s="26">
        <v>235.97</v>
      </c>
      <c r="AY247" s="26">
        <v>0</v>
      </c>
      <c r="AZ247" s="26">
        <v>49.75</v>
      </c>
      <c r="BA247" s="26">
        <v>29.81</v>
      </c>
      <c r="BB247" s="26">
        <v>23.89</v>
      </c>
      <c r="BC247" s="26">
        <v>13.16</v>
      </c>
      <c r="BD247" s="26">
        <v>0</v>
      </c>
      <c r="BE247" s="26">
        <v>0</v>
      </c>
      <c r="BF247" s="26">
        <v>0</v>
      </c>
      <c r="BG247" s="26">
        <v>0</v>
      </c>
      <c r="BH247" s="26">
        <v>0</v>
      </c>
      <c r="BI247" s="26">
        <v>0</v>
      </c>
      <c r="BJ247" s="26">
        <v>0</v>
      </c>
      <c r="BK247" s="26">
        <v>0.24</v>
      </c>
      <c r="BL247" s="26">
        <v>0</v>
      </c>
      <c r="BM247" s="26">
        <v>0.14000000000000001</v>
      </c>
      <c r="BN247" s="26">
        <v>0.01</v>
      </c>
      <c r="BO247" s="26">
        <v>0.02</v>
      </c>
      <c r="BP247" s="26">
        <v>0</v>
      </c>
      <c r="BQ247" s="26">
        <v>0</v>
      </c>
      <c r="BR247" s="26">
        <v>0</v>
      </c>
      <c r="BS247" s="26">
        <v>0.83</v>
      </c>
      <c r="BT247" s="26">
        <v>0</v>
      </c>
      <c r="BU247" s="26">
        <v>0</v>
      </c>
      <c r="BV247" s="26">
        <v>2.1800000000000002</v>
      </c>
      <c r="BW247" s="26">
        <v>0</v>
      </c>
      <c r="BX247" s="26">
        <v>0</v>
      </c>
      <c r="BY247" s="26">
        <v>0</v>
      </c>
      <c r="BZ247" s="26">
        <v>0</v>
      </c>
      <c r="CA247" s="26">
        <v>0</v>
      </c>
      <c r="CB247" s="26">
        <v>197.32</v>
      </c>
      <c r="CC247" s="27"/>
      <c r="CD247" s="27"/>
      <c r="CE247" s="26">
        <v>117.07</v>
      </c>
      <c r="CG247" s="26">
        <v>21.17</v>
      </c>
      <c r="CH247" s="26">
        <v>13.5</v>
      </c>
      <c r="CI247" s="26">
        <v>17.329999999999998</v>
      </c>
      <c r="CJ247" s="26">
        <v>786.36</v>
      </c>
      <c r="CK247" s="26">
        <v>417.25</v>
      </c>
      <c r="CL247" s="26">
        <v>601.79999999999995</v>
      </c>
      <c r="CM247" s="26">
        <v>40.53</v>
      </c>
      <c r="CN247" s="26">
        <v>19.87</v>
      </c>
      <c r="CO247" s="26">
        <v>30.2</v>
      </c>
      <c r="CP247" s="26">
        <v>0</v>
      </c>
      <c r="CQ247" s="26">
        <v>0.36</v>
      </c>
    </row>
    <row r="248" spans="1:95" s="26" customFormat="1" ht="19.5" customHeight="1" x14ac:dyDescent="0.25">
      <c r="A248" s="23" t="str">
        <f>"46/3"</f>
        <v>46/3</v>
      </c>
      <c r="B248" s="24" t="s">
        <v>144</v>
      </c>
      <c r="C248" s="25">
        <v>150</v>
      </c>
      <c r="D248" s="25">
        <v>5.3</v>
      </c>
      <c r="E248" s="25">
        <v>0.03</v>
      </c>
      <c r="F248" s="25">
        <v>2.98</v>
      </c>
      <c r="G248" s="25">
        <v>0.66</v>
      </c>
      <c r="H248" s="25">
        <v>34.11</v>
      </c>
      <c r="I248" s="25">
        <v>183.94017449999998</v>
      </c>
      <c r="J248" s="25">
        <v>1.87</v>
      </c>
      <c r="K248" s="25">
        <v>0.08</v>
      </c>
      <c r="L248" s="25">
        <v>0</v>
      </c>
      <c r="M248" s="25">
        <v>0</v>
      </c>
      <c r="N248" s="25">
        <v>0.97</v>
      </c>
      <c r="O248" s="25">
        <v>31.42</v>
      </c>
      <c r="P248" s="25">
        <v>1.72</v>
      </c>
      <c r="Q248" s="25">
        <v>0</v>
      </c>
      <c r="R248" s="25">
        <v>0</v>
      </c>
      <c r="S248" s="25">
        <v>0</v>
      </c>
      <c r="T248" s="25">
        <v>0.68</v>
      </c>
      <c r="U248" s="25">
        <v>147.26</v>
      </c>
      <c r="V248" s="25">
        <v>56.22</v>
      </c>
      <c r="W248" s="25">
        <v>10.53</v>
      </c>
      <c r="X248" s="25">
        <v>7.17</v>
      </c>
      <c r="Y248" s="25">
        <v>39.83</v>
      </c>
      <c r="Z248" s="25">
        <v>0.73</v>
      </c>
      <c r="AA248" s="25">
        <v>9</v>
      </c>
      <c r="AB248" s="25">
        <v>9</v>
      </c>
      <c r="AC248" s="25">
        <v>16.88</v>
      </c>
      <c r="AD248" s="25">
        <v>0.8</v>
      </c>
      <c r="AE248" s="25">
        <v>0.06</v>
      </c>
      <c r="AF248" s="25">
        <v>0.02</v>
      </c>
      <c r="AG248" s="25">
        <v>0.49</v>
      </c>
      <c r="AH248" s="25">
        <v>1.49</v>
      </c>
      <c r="AI248" s="25">
        <v>0</v>
      </c>
      <c r="AJ248" s="26">
        <v>0</v>
      </c>
      <c r="AK248" s="26">
        <v>229.67</v>
      </c>
      <c r="AL248" s="26">
        <v>209.98</v>
      </c>
      <c r="AM248" s="26">
        <v>393.39</v>
      </c>
      <c r="AN248" s="26">
        <v>122.87</v>
      </c>
      <c r="AO248" s="26">
        <v>74.91</v>
      </c>
      <c r="AP248" s="26">
        <v>152.19</v>
      </c>
      <c r="AQ248" s="26">
        <v>49.94</v>
      </c>
      <c r="AR248" s="26">
        <v>244.06</v>
      </c>
      <c r="AS248" s="26">
        <v>161.38999999999999</v>
      </c>
      <c r="AT248" s="26">
        <v>194.59</v>
      </c>
      <c r="AU248" s="26">
        <v>166.92</v>
      </c>
      <c r="AV248" s="26">
        <v>98.07</v>
      </c>
      <c r="AW248" s="26">
        <v>170.55</v>
      </c>
      <c r="AX248" s="26">
        <v>1497.86</v>
      </c>
      <c r="AY248" s="26">
        <v>0</v>
      </c>
      <c r="AZ248" s="26">
        <v>471.98</v>
      </c>
      <c r="BA248" s="26">
        <v>244.48</v>
      </c>
      <c r="BB248" s="26">
        <v>122.77</v>
      </c>
      <c r="BC248" s="26">
        <v>97.19</v>
      </c>
      <c r="BD248" s="26">
        <v>0.09</v>
      </c>
      <c r="BE248" s="26">
        <v>0.04</v>
      </c>
      <c r="BF248" s="26">
        <v>0.02</v>
      </c>
      <c r="BG248" s="26">
        <v>0.05</v>
      </c>
      <c r="BH248" s="26">
        <v>0.06</v>
      </c>
      <c r="BI248" s="26">
        <v>0.26</v>
      </c>
      <c r="BJ248" s="26">
        <v>0</v>
      </c>
      <c r="BK248" s="26">
        <v>0.81</v>
      </c>
      <c r="BL248" s="26">
        <v>0</v>
      </c>
      <c r="BM248" s="26">
        <v>0.23</v>
      </c>
      <c r="BN248" s="26">
        <v>0</v>
      </c>
      <c r="BO248" s="26">
        <v>0</v>
      </c>
      <c r="BP248" s="26">
        <v>0</v>
      </c>
      <c r="BQ248" s="26">
        <v>0.05</v>
      </c>
      <c r="BR248" s="26">
        <v>0.08</v>
      </c>
      <c r="BS248" s="26">
        <v>0.6</v>
      </c>
      <c r="BT248" s="26">
        <v>0</v>
      </c>
      <c r="BU248" s="26">
        <v>0</v>
      </c>
      <c r="BV248" s="26">
        <v>0.24</v>
      </c>
      <c r="BW248" s="26">
        <v>0.01</v>
      </c>
      <c r="BX248" s="26">
        <v>0</v>
      </c>
      <c r="BY248" s="26">
        <v>0</v>
      </c>
      <c r="BZ248" s="26">
        <v>0</v>
      </c>
      <c r="CA248" s="26">
        <v>0</v>
      </c>
      <c r="CB248" s="26">
        <v>7.57</v>
      </c>
      <c r="CC248" s="27"/>
      <c r="CD248" s="27"/>
      <c r="CE248" s="26">
        <v>10.5</v>
      </c>
      <c r="CG248" s="26">
        <v>15.92</v>
      </c>
      <c r="CH248" s="26">
        <v>8.3000000000000007</v>
      </c>
      <c r="CI248" s="26">
        <v>12.11</v>
      </c>
      <c r="CJ248" s="26">
        <v>369.83</v>
      </c>
      <c r="CK248" s="26">
        <v>365.4</v>
      </c>
      <c r="CL248" s="26">
        <v>367.62</v>
      </c>
      <c r="CM248" s="26">
        <v>9.36</v>
      </c>
      <c r="CN248" s="26">
        <v>4.76</v>
      </c>
      <c r="CO248" s="26">
        <v>7.06</v>
      </c>
      <c r="CP248" s="26">
        <v>0</v>
      </c>
      <c r="CQ248" s="26">
        <v>0.38</v>
      </c>
    </row>
    <row r="249" spans="1:95" s="15" customFormat="1" ht="19.5" customHeight="1" x14ac:dyDescent="0.25">
      <c r="A249" s="19" t="str">
        <f>"12/7"</f>
        <v>12/7</v>
      </c>
      <c r="B249" s="20" t="s">
        <v>133</v>
      </c>
      <c r="C249" s="21">
        <v>70</v>
      </c>
      <c r="D249" s="21">
        <v>8.5399999999999991</v>
      </c>
      <c r="E249" s="21">
        <v>6.98</v>
      </c>
      <c r="F249" s="21">
        <v>4.47</v>
      </c>
      <c r="G249" s="21">
        <v>4.08</v>
      </c>
      <c r="H249" s="21">
        <v>9.84</v>
      </c>
      <c r="I249" s="21">
        <v>113.57746399999999</v>
      </c>
      <c r="J249" s="21">
        <v>0.64</v>
      </c>
      <c r="K249" s="21">
        <v>2.73</v>
      </c>
      <c r="L249" s="21">
        <v>0</v>
      </c>
      <c r="M249" s="21">
        <v>0</v>
      </c>
      <c r="N249" s="21">
        <v>0.32</v>
      </c>
      <c r="O249" s="21">
        <v>8.93</v>
      </c>
      <c r="P249" s="21">
        <v>0.59</v>
      </c>
      <c r="Q249" s="21">
        <v>0</v>
      </c>
      <c r="R249" s="21">
        <v>0</v>
      </c>
      <c r="S249" s="21">
        <v>7.0000000000000007E-2</v>
      </c>
      <c r="T249" s="21">
        <v>1.41</v>
      </c>
      <c r="U249" s="21">
        <v>175.57</v>
      </c>
      <c r="V249" s="21">
        <v>159.41999999999999</v>
      </c>
      <c r="W249" s="21">
        <v>22.49</v>
      </c>
      <c r="X249" s="21">
        <v>30.28</v>
      </c>
      <c r="Y249" s="21">
        <v>125.91</v>
      </c>
      <c r="Z249" s="21">
        <v>0.81</v>
      </c>
      <c r="AA249" s="21">
        <v>4.62</v>
      </c>
      <c r="AB249" s="21">
        <v>0.28000000000000003</v>
      </c>
      <c r="AC249" s="21">
        <v>4.68</v>
      </c>
      <c r="AD249" s="21">
        <v>2.1800000000000002</v>
      </c>
      <c r="AE249" s="21">
        <v>0.06</v>
      </c>
      <c r="AF249" s="21">
        <v>0.06</v>
      </c>
      <c r="AG249" s="21">
        <v>0.88</v>
      </c>
      <c r="AH249" s="21">
        <v>2.57</v>
      </c>
      <c r="AI249" s="21">
        <v>0.23</v>
      </c>
      <c r="AJ249" s="15">
        <v>0</v>
      </c>
      <c r="AK249" s="15">
        <v>43.93</v>
      </c>
      <c r="AL249" s="15">
        <v>45.73</v>
      </c>
      <c r="AM249" s="15">
        <v>70.02</v>
      </c>
      <c r="AN249" s="15">
        <v>23.22</v>
      </c>
      <c r="AO249" s="15">
        <v>13.77</v>
      </c>
      <c r="AP249" s="15">
        <v>27.53</v>
      </c>
      <c r="AQ249" s="15">
        <v>10.41</v>
      </c>
      <c r="AR249" s="15">
        <v>49.8</v>
      </c>
      <c r="AS249" s="15">
        <v>30.88</v>
      </c>
      <c r="AT249" s="15">
        <v>43.09</v>
      </c>
      <c r="AU249" s="15">
        <v>35.549999999999997</v>
      </c>
      <c r="AV249" s="15">
        <v>18.670000000000002</v>
      </c>
      <c r="AW249" s="15">
        <v>33.04</v>
      </c>
      <c r="AX249" s="15">
        <v>276.27</v>
      </c>
      <c r="AY249" s="15">
        <v>0</v>
      </c>
      <c r="AZ249" s="15">
        <v>90.01</v>
      </c>
      <c r="BA249" s="15">
        <v>39.14</v>
      </c>
      <c r="BB249" s="15">
        <v>25.97</v>
      </c>
      <c r="BC249" s="15">
        <v>20.59</v>
      </c>
      <c r="BD249" s="15">
        <v>0</v>
      </c>
      <c r="BE249" s="15">
        <v>0</v>
      </c>
      <c r="BF249" s="15">
        <v>0</v>
      </c>
      <c r="BG249" s="15">
        <v>0</v>
      </c>
      <c r="BH249" s="15">
        <v>0</v>
      </c>
      <c r="BI249" s="15">
        <v>0</v>
      </c>
      <c r="BJ249" s="15">
        <v>0</v>
      </c>
      <c r="BK249" s="15">
        <v>0.25</v>
      </c>
      <c r="BL249" s="15">
        <v>0</v>
      </c>
      <c r="BM249" s="15">
        <v>0.16</v>
      </c>
      <c r="BN249" s="15">
        <v>0.01</v>
      </c>
      <c r="BO249" s="15">
        <v>0.03</v>
      </c>
      <c r="BP249" s="15">
        <v>0</v>
      </c>
      <c r="BQ249" s="15">
        <v>0</v>
      </c>
      <c r="BR249" s="15">
        <v>0</v>
      </c>
      <c r="BS249" s="15">
        <v>0.93</v>
      </c>
      <c r="BT249" s="15">
        <v>0</v>
      </c>
      <c r="BU249" s="15">
        <v>0</v>
      </c>
      <c r="BV249" s="15">
        <v>2.3199999999999998</v>
      </c>
      <c r="BW249" s="15">
        <v>0</v>
      </c>
      <c r="BX249" s="15">
        <v>0</v>
      </c>
      <c r="BY249" s="15">
        <v>0</v>
      </c>
      <c r="BZ249" s="15">
        <v>0</v>
      </c>
      <c r="CA249" s="15">
        <v>0</v>
      </c>
      <c r="CB249" s="15">
        <v>60.19</v>
      </c>
      <c r="CC249" s="22"/>
      <c r="CD249" s="22"/>
      <c r="CE249" s="15">
        <v>4.67</v>
      </c>
      <c r="CG249" s="15">
        <v>86.1</v>
      </c>
      <c r="CH249" s="15">
        <v>17.64</v>
      </c>
      <c r="CI249" s="15">
        <v>51.87</v>
      </c>
      <c r="CJ249" s="15">
        <v>864.5</v>
      </c>
      <c r="CK249" s="15">
        <v>301.52999999999997</v>
      </c>
      <c r="CL249" s="15">
        <v>583.01</v>
      </c>
      <c r="CM249" s="15">
        <v>20.63</v>
      </c>
      <c r="CN249" s="15">
        <v>20.63</v>
      </c>
      <c r="CO249" s="15">
        <v>20.63</v>
      </c>
      <c r="CP249" s="15">
        <v>0</v>
      </c>
      <c r="CQ249" s="15">
        <v>0.42</v>
      </c>
    </row>
    <row r="250" spans="1:95" s="16" customFormat="1" x14ac:dyDescent="0.25">
      <c r="A250" s="28"/>
      <c r="B250" s="29" t="s">
        <v>119</v>
      </c>
      <c r="C250" s="30">
        <f>SUM(C244:C249)</f>
        <v>620</v>
      </c>
      <c r="D250" s="30">
        <f t="shared" ref="D250:BO250" si="82">SUM(D244:D249)</f>
        <v>18.95</v>
      </c>
      <c r="E250" s="30">
        <f t="shared" si="82"/>
        <v>12.870000000000001</v>
      </c>
      <c r="F250" s="30">
        <f t="shared" si="82"/>
        <v>11.280000000000001</v>
      </c>
      <c r="G250" s="30">
        <f t="shared" si="82"/>
        <v>9.0399999999999991</v>
      </c>
      <c r="H250" s="30">
        <f t="shared" si="82"/>
        <v>94.89</v>
      </c>
      <c r="I250" s="30">
        <f t="shared" si="82"/>
        <v>544.86542609999992</v>
      </c>
      <c r="J250" s="30">
        <f t="shared" si="82"/>
        <v>3.0800000000000005</v>
      </c>
      <c r="K250" s="30">
        <f t="shared" si="82"/>
        <v>5.15</v>
      </c>
      <c r="L250" s="30">
        <f t="shared" si="82"/>
        <v>0</v>
      </c>
      <c r="M250" s="30">
        <f t="shared" si="82"/>
        <v>0</v>
      </c>
      <c r="N250" s="30">
        <f t="shared" si="82"/>
        <v>20.55</v>
      </c>
      <c r="O250" s="30">
        <f t="shared" si="82"/>
        <v>65.97</v>
      </c>
      <c r="P250" s="30">
        <f t="shared" si="82"/>
        <v>8.370000000000001</v>
      </c>
      <c r="Q250" s="30">
        <f t="shared" si="82"/>
        <v>0</v>
      </c>
      <c r="R250" s="30">
        <f t="shared" si="82"/>
        <v>0</v>
      </c>
      <c r="S250" s="30">
        <f t="shared" si="82"/>
        <v>0.75</v>
      </c>
      <c r="T250" s="30">
        <f t="shared" si="82"/>
        <v>5.1899999999999995</v>
      </c>
      <c r="U250" s="30">
        <f t="shared" si="82"/>
        <v>712.01</v>
      </c>
      <c r="V250" s="30">
        <f t="shared" si="82"/>
        <v>877.89</v>
      </c>
      <c r="W250" s="30">
        <f t="shared" si="82"/>
        <v>80.22</v>
      </c>
      <c r="X250" s="30">
        <f t="shared" si="82"/>
        <v>81.070000000000007</v>
      </c>
      <c r="Y250" s="30">
        <f t="shared" si="82"/>
        <v>266.96000000000004</v>
      </c>
      <c r="Z250" s="30">
        <f t="shared" si="82"/>
        <v>3.51</v>
      </c>
      <c r="AA250" s="30">
        <f t="shared" si="82"/>
        <v>13.620000000000001</v>
      </c>
      <c r="AB250" s="30">
        <f t="shared" si="82"/>
        <v>1279.7099999999998</v>
      </c>
      <c r="AC250" s="30">
        <f t="shared" si="82"/>
        <v>272.86</v>
      </c>
      <c r="AD250" s="30">
        <f t="shared" si="82"/>
        <v>5.9700000000000006</v>
      </c>
      <c r="AE250" s="30">
        <f t="shared" si="82"/>
        <v>0.24</v>
      </c>
      <c r="AF250" s="30">
        <f t="shared" si="82"/>
        <v>0.16999999999999998</v>
      </c>
      <c r="AG250" s="30">
        <f t="shared" si="82"/>
        <v>2.66</v>
      </c>
      <c r="AH250" s="30">
        <f t="shared" si="82"/>
        <v>6.3800000000000008</v>
      </c>
      <c r="AI250" s="30">
        <f t="shared" si="82"/>
        <v>5.3400000000000007</v>
      </c>
      <c r="AJ250" s="30">
        <f t="shared" si="82"/>
        <v>0</v>
      </c>
      <c r="AK250" s="30">
        <f t="shared" si="82"/>
        <v>432.72999999999996</v>
      </c>
      <c r="AL250" s="30">
        <f t="shared" si="82"/>
        <v>407.76</v>
      </c>
      <c r="AM250" s="30">
        <f t="shared" si="82"/>
        <v>698.59999999999991</v>
      </c>
      <c r="AN250" s="30">
        <f t="shared" si="82"/>
        <v>270.28999999999996</v>
      </c>
      <c r="AO250" s="30">
        <f t="shared" si="82"/>
        <v>137.65</v>
      </c>
      <c r="AP250" s="30">
        <f t="shared" si="82"/>
        <v>291.05999999999995</v>
      </c>
      <c r="AQ250" s="30">
        <f t="shared" si="82"/>
        <v>106.08</v>
      </c>
      <c r="AR250" s="30">
        <f t="shared" si="82"/>
        <v>480.65</v>
      </c>
      <c r="AS250" s="30">
        <f t="shared" si="82"/>
        <v>340.09</v>
      </c>
      <c r="AT250" s="30">
        <f t="shared" si="82"/>
        <v>452</v>
      </c>
      <c r="AU250" s="30">
        <f t="shared" si="82"/>
        <v>411.64000000000004</v>
      </c>
      <c r="AV250" s="30">
        <f t="shared" si="82"/>
        <v>181.82</v>
      </c>
      <c r="AW250" s="30">
        <f t="shared" si="82"/>
        <v>346.21000000000004</v>
      </c>
      <c r="AX250" s="30">
        <f t="shared" si="82"/>
        <v>2723.5099999999998</v>
      </c>
      <c r="AY250" s="30">
        <f t="shared" si="82"/>
        <v>0</v>
      </c>
      <c r="AZ250" s="30">
        <f t="shared" si="82"/>
        <v>847.8</v>
      </c>
      <c r="BA250" s="30">
        <f t="shared" si="82"/>
        <v>428.53999999999996</v>
      </c>
      <c r="BB250" s="30">
        <f t="shared" si="82"/>
        <v>246.4</v>
      </c>
      <c r="BC250" s="30">
        <f t="shared" si="82"/>
        <v>186.87</v>
      </c>
      <c r="BD250" s="30">
        <f t="shared" si="82"/>
        <v>0.09</v>
      </c>
      <c r="BE250" s="30">
        <f t="shared" si="82"/>
        <v>0.04</v>
      </c>
      <c r="BF250" s="30">
        <f t="shared" si="82"/>
        <v>0.02</v>
      </c>
      <c r="BG250" s="30">
        <f t="shared" si="82"/>
        <v>0.05</v>
      </c>
      <c r="BH250" s="30">
        <f t="shared" si="82"/>
        <v>0.06</v>
      </c>
      <c r="BI250" s="30">
        <f t="shared" si="82"/>
        <v>0.26</v>
      </c>
      <c r="BJ250" s="30">
        <f t="shared" si="82"/>
        <v>0</v>
      </c>
      <c r="BK250" s="30">
        <f t="shared" si="82"/>
        <v>1.35</v>
      </c>
      <c r="BL250" s="30">
        <f t="shared" si="82"/>
        <v>0</v>
      </c>
      <c r="BM250" s="30">
        <f t="shared" si="82"/>
        <v>0.53</v>
      </c>
      <c r="BN250" s="30">
        <f t="shared" si="82"/>
        <v>0.02</v>
      </c>
      <c r="BO250" s="30">
        <f t="shared" si="82"/>
        <v>0.05</v>
      </c>
      <c r="BP250" s="30">
        <f t="shared" ref="BP250:CO250" si="83">SUM(BP244:BP249)</f>
        <v>0</v>
      </c>
      <c r="BQ250" s="30">
        <f t="shared" si="83"/>
        <v>0.05</v>
      </c>
      <c r="BR250" s="30">
        <f t="shared" si="83"/>
        <v>0.08</v>
      </c>
      <c r="BS250" s="30">
        <f t="shared" si="83"/>
        <v>2.4</v>
      </c>
      <c r="BT250" s="30">
        <f t="shared" si="83"/>
        <v>0</v>
      </c>
      <c r="BU250" s="30">
        <f t="shared" si="83"/>
        <v>0</v>
      </c>
      <c r="BV250" s="30">
        <f t="shared" si="83"/>
        <v>4.91</v>
      </c>
      <c r="BW250" s="30">
        <f t="shared" si="83"/>
        <v>0.03</v>
      </c>
      <c r="BX250" s="30">
        <f t="shared" si="83"/>
        <v>0</v>
      </c>
      <c r="BY250" s="30">
        <f t="shared" si="83"/>
        <v>0</v>
      </c>
      <c r="BZ250" s="30">
        <f t="shared" si="83"/>
        <v>0</v>
      </c>
      <c r="CA250" s="30">
        <f t="shared" si="83"/>
        <v>0</v>
      </c>
      <c r="CB250" s="30">
        <f t="shared" si="83"/>
        <v>474.90999999999997</v>
      </c>
      <c r="CC250" s="30">
        <f t="shared" si="83"/>
        <v>0</v>
      </c>
      <c r="CD250" s="30">
        <f t="shared" si="83"/>
        <v>0</v>
      </c>
      <c r="CE250" s="30">
        <f t="shared" si="83"/>
        <v>226.91</v>
      </c>
      <c r="CF250" s="30">
        <f t="shared" si="83"/>
        <v>0</v>
      </c>
      <c r="CG250" s="30">
        <f t="shared" si="83"/>
        <v>128.13999999999999</v>
      </c>
      <c r="CH250" s="30">
        <f t="shared" si="83"/>
        <v>44.39</v>
      </c>
      <c r="CI250" s="30">
        <f t="shared" si="83"/>
        <v>86.259999999999991</v>
      </c>
      <c r="CJ250" s="30">
        <f t="shared" si="83"/>
        <v>3045.19</v>
      </c>
      <c r="CK250" s="30">
        <f t="shared" si="83"/>
        <v>1476.76</v>
      </c>
      <c r="CL250" s="30">
        <f t="shared" si="83"/>
        <v>2260.9700000000003</v>
      </c>
      <c r="CM250" s="30">
        <f t="shared" si="83"/>
        <v>117.39999999999999</v>
      </c>
      <c r="CN250" s="30">
        <f t="shared" si="83"/>
        <v>74.81</v>
      </c>
      <c r="CO250" s="30">
        <f t="shared" si="83"/>
        <v>96.11</v>
      </c>
      <c r="CP250" s="16">
        <v>9</v>
      </c>
      <c r="CQ250" s="16">
        <v>1.1599999999999999</v>
      </c>
    </row>
    <row r="251" spans="1:95" x14ac:dyDescent="0.25">
      <c r="B251" s="18" t="s">
        <v>120</v>
      </c>
    </row>
    <row r="252" spans="1:95" s="26" customFormat="1" x14ac:dyDescent="0.25">
      <c r="A252" s="23" t="str">
        <f>"-"</f>
        <v>-</v>
      </c>
      <c r="B252" s="24" t="s">
        <v>113</v>
      </c>
      <c r="C252" s="25">
        <v>20</v>
      </c>
      <c r="D252" s="25">
        <v>1.32</v>
      </c>
      <c r="E252" s="25">
        <v>0</v>
      </c>
      <c r="F252" s="25">
        <v>0.13</v>
      </c>
      <c r="G252" s="25">
        <v>0.13</v>
      </c>
      <c r="H252" s="25">
        <v>9.3800000000000008</v>
      </c>
      <c r="I252" s="25">
        <v>44.780199999999994</v>
      </c>
      <c r="J252" s="25">
        <v>0</v>
      </c>
      <c r="K252" s="25">
        <v>0</v>
      </c>
      <c r="L252" s="25">
        <v>0</v>
      </c>
      <c r="M252" s="25">
        <v>0</v>
      </c>
      <c r="N252" s="25">
        <v>0.22</v>
      </c>
      <c r="O252" s="25">
        <v>9.1199999999999992</v>
      </c>
      <c r="P252" s="25">
        <v>0.04</v>
      </c>
      <c r="Q252" s="25">
        <v>0</v>
      </c>
      <c r="R252" s="25">
        <v>0</v>
      </c>
      <c r="S252" s="25">
        <v>0</v>
      </c>
      <c r="T252" s="25">
        <v>0.36</v>
      </c>
      <c r="U252" s="25">
        <v>0</v>
      </c>
      <c r="V252" s="25">
        <v>0</v>
      </c>
      <c r="W252" s="25">
        <v>0</v>
      </c>
      <c r="X252" s="25">
        <v>0</v>
      </c>
      <c r="Y252" s="25">
        <v>0</v>
      </c>
      <c r="Z252" s="25">
        <v>0</v>
      </c>
      <c r="AA252" s="25">
        <v>0</v>
      </c>
      <c r="AB252" s="25">
        <v>0</v>
      </c>
      <c r="AC252" s="25">
        <v>0</v>
      </c>
      <c r="AD252" s="25">
        <v>0</v>
      </c>
      <c r="AE252" s="25">
        <v>0</v>
      </c>
      <c r="AF252" s="25">
        <v>0</v>
      </c>
      <c r="AG252" s="25">
        <v>0</v>
      </c>
      <c r="AH252" s="25">
        <v>0</v>
      </c>
      <c r="AI252" s="25">
        <v>0</v>
      </c>
      <c r="AJ252" s="26">
        <v>0</v>
      </c>
      <c r="AK252" s="26">
        <v>63.86</v>
      </c>
      <c r="AL252" s="26">
        <v>66.47</v>
      </c>
      <c r="AM252" s="26">
        <v>101.79</v>
      </c>
      <c r="AN252" s="26">
        <v>33.76</v>
      </c>
      <c r="AO252" s="26">
        <v>20.010000000000002</v>
      </c>
      <c r="AP252" s="26">
        <v>40.020000000000003</v>
      </c>
      <c r="AQ252" s="26">
        <v>15.14</v>
      </c>
      <c r="AR252" s="26">
        <v>72.38</v>
      </c>
      <c r="AS252" s="26">
        <v>44.89</v>
      </c>
      <c r="AT252" s="26">
        <v>62.64</v>
      </c>
      <c r="AU252" s="26">
        <v>51.68</v>
      </c>
      <c r="AV252" s="26">
        <v>27.14</v>
      </c>
      <c r="AW252" s="26">
        <v>48.02</v>
      </c>
      <c r="AX252" s="26">
        <v>401.59</v>
      </c>
      <c r="AY252" s="26">
        <v>0</v>
      </c>
      <c r="AZ252" s="26">
        <v>130.85</v>
      </c>
      <c r="BA252" s="26">
        <v>56.9</v>
      </c>
      <c r="BB252" s="26">
        <v>37.76</v>
      </c>
      <c r="BC252" s="26">
        <v>29.93</v>
      </c>
      <c r="BD252" s="26">
        <v>0</v>
      </c>
      <c r="BE252" s="26">
        <v>0</v>
      </c>
      <c r="BF252" s="26">
        <v>0</v>
      </c>
      <c r="BG252" s="26">
        <v>0</v>
      </c>
      <c r="BH252" s="26">
        <v>0</v>
      </c>
      <c r="BI252" s="26">
        <v>0</v>
      </c>
      <c r="BJ252" s="26">
        <v>0</v>
      </c>
      <c r="BK252" s="26">
        <v>0.02</v>
      </c>
      <c r="BL252" s="26">
        <v>0</v>
      </c>
      <c r="BM252" s="26">
        <v>0</v>
      </c>
      <c r="BN252" s="26">
        <v>0</v>
      </c>
      <c r="BO252" s="26">
        <v>0</v>
      </c>
      <c r="BP252" s="26">
        <v>0</v>
      </c>
      <c r="BQ252" s="26">
        <v>0</v>
      </c>
      <c r="BR252" s="26">
        <v>0</v>
      </c>
      <c r="BS252" s="26">
        <v>0.01</v>
      </c>
      <c r="BT252" s="26">
        <v>0</v>
      </c>
      <c r="BU252" s="26">
        <v>0</v>
      </c>
      <c r="BV252" s="26">
        <v>0.06</v>
      </c>
      <c r="BW252" s="26">
        <v>0</v>
      </c>
      <c r="BX252" s="26">
        <v>0</v>
      </c>
      <c r="BY252" s="26">
        <v>0</v>
      </c>
      <c r="BZ252" s="26">
        <v>0</v>
      </c>
      <c r="CA252" s="26">
        <v>0</v>
      </c>
      <c r="CB252" s="26">
        <v>7.82</v>
      </c>
      <c r="CC252" s="27"/>
      <c r="CD252" s="27"/>
      <c r="CE252" s="26">
        <v>0</v>
      </c>
      <c r="CG252" s="26">
        <v>0</v>
      </c>
      <c r="CH252" s="26">
        <v>0</v>
      </c>
      <c r="CI252" s="26">
        <v>0</v>
      </c>
      <c r="CJ252" s="26">
        <v>665</v>
      </c>
      <c r="CK252" s="26">
        <v>256.2</v>
      </c>
      <c r="CL252" s="26">
        <v>460.6</v>
      </c>
      <c r="CM252" s="26">
        <v>5.32</v>
      </c>
      <c r="CN252" s="26">
        <v>5.32</v>
      </c>
      <c r="CO252" s="26">
        <v>5.32</v>
      </c>
      <c r="CP252" s="26">
        <v>0</v>
      </c>
      <c r="CQ252" s="26">
        <v>0</v>
      </c>
    </row>
    <row r="253" spans="1:95" s="26" customFormat="1" x14ac:dyDescent="0.25">
      <c r="A253" s="23" t="str">
        <f>"-"</f>
        <v>-</v>
      </c>
      <c r="B253" s="24" t="s">
        <v>114</v>
      </c>
      <c r="C253" s="25">
        <v>20</v>
      </c>
      <c r="D253" s="25">
        <v>1.32</v>
      </c>
      <c r="E253" s="25">
        <v>0</v>
      </c>
      <c r="F253" s="25">
        <v>0.24</v>
      </c>
      <c r="G253" s="25">
        <v>0.24</v>
      </c>
      <c r="H253" s="25">
        <v>8.34</v>
      </c>
      <c r="I253" s="25">
        <v>38.676000000000002</v>
      </c>
      <c r="J253" s="25">
        <v>0.04</v>
      </c>
      <c r="K253" s="25">
        <v>0</v>
      </c>
      <c r="L253" s="25">
        <v>0</v>
      </c>
      <c r="M253" s="25">
        <v>0</v>
      </c>
      <c r="N253" s="25">
        <v>0.24</v>
      </c>
      <c r="O253" s="25">
        <v>6.44</v>
      </c>
      <c r="P253" s="25">
        <v>1.66</v>
      </c>
      <c r="Q253" s="25">
        <v>0</v>
      </c>
      <c r="R253" s="25">
        <v>0</v>
      </c>
      <c r="S253" s="25">
        <v>0.2</v>
      </c>
      <c r="T253" s="25">
        <v>0.5</v>
      </c>
      <c r="U253" s="25">
        <v>122</v>
      </c>
      <c r="V253" s="25">
        <v>49</v>
      </c>
      <c r="W253" s="25">
        <v>7</v>
      </c>
      <c r="X253" s="25">
        <v>9.4</v>
      </c>
      <c r="Y253" s="25">
        <v>31.6</v>
      </c>
      <c r="Z253" s="25">
        <v>0.78</v>
      </c>
      <c r="AA253" s="25">
        <v>0</v>
      </c>
      <c r="AB253" s="25">
        <v>1</v>
      </c>
      <c r="AC253" s="25">
        <v>0.2</v>
      </c>
      <c r="AD253" s="25">
        <v>0.28000000000000003</v>
      </c>
      <c r="AE253" s="25">
        <v>0.04</v>
      </c>
      <c r="AF253" s="25">
        <v>0.02</v>
      </c>
      <c r="AG253" s="25">
        <v>0.14000000000000001</v>
      </c>
      <c r="AH253" s="25">
        <v>0.4</v>
      </c>
      <c r="AI253" s="25">
        <v>0</v>
      </c>
      <c r="AJ253" s="26">
        <v>0</v>
      </c>
      <c r="AK253" s="26">
        <v>64.400000000000006</v>
      </c>
      <c r="AL253" s="26">
        <v>49.6</v>
      </c>
      <c r="AM253" s="26">
        <v>85.4</v>
      </c>
      <c r="AN253" s="26">
        <v>44.6</v>
      </c>
      <c r="AO253" s="26">
        <v>18.600000000000001</v>
      </c>
      <c r="AP253" s="26">
        <v>39.6</v>
      </c>
      <c r="AQ253" s="26">
        <v>16</v>
      </c>
      <c r="AR253" s="26">
        <v>74.2</v>
      </c>
      <c r="AS253" s="26">
        <v>59.4</v>
      </c>
      <c r="AT253" s="26">
        <v>58.2</v>
      </c>
      <c r="AU253" s="26">
        <v>92.8</v>
      </c>
      <c r="AV253" s="26">
        <v>24.8</v>
      </c>
      <c r="AW253" s="26">
        <v>62</v>
      </c>
      <c r="AX253" s="26">
        <v>311.8</v>
      </c>
      <c r="AY253" s="26">
        <v>0</v>
      </c>
      <c r="AZ253" s="26">
        <v>105.2</v>
      </c>
      <c r="BA253" s="26">
        <v>58.2</v>
      </c>
      <c r="BB253" s="26">
        <v>36</v>
      </c>
      <c r="BC253" s="26">
        <v>26</v>
      </c>
      <c r="BD253" s="26">
        <v>0</v>
      </c>
      <c r="BE253" s="26">
        <v>0</v>
      </c>
      <c r="BF253" s="26">
        <v>0</v>
      </c>
      <c r="BG253" s="26">
        <v>0</v>
      </c>
      <c r="BH253" s="26">
        <v>0</v>
      </c>
      <c r="BI253" s="26">
        <v>0</v>
      </c>
      <c r="BJ253" s="26">
        <v>0</v>
      </c>
      <c r="BK253" s="26">
        <v>0.03</v>
      </c>
      <c r="BL253" s="26">
        <v>0</v>
      </c>
      <c r="BM253" s="26">
        <v>0</v>
      </c>
      <c r="BN253" s="26">
        <v>0</v>
      </c>
      <c r="BO253" s="26">
        <v>0</v>
      </c>
      <c r="BP253" s="26">
        <v>0</v>
      </c>
      <c r="BQ253" s="26">
        <v>0</v>
      </c>
      <c r="BR253" s="26">
        <v>0</v>
      </c>
      <c r="BS253" s="26">
        <v>0.02</v>
      </c>
      <c r="BT253" s="26">
        <v>0</v>
      </c>
      <c r="BU253" s="26">
        <v>0</v>
      </c>
      <c r="BV253" s="26">
        <v>0.1</v>
      </c>
      <c r="BW253" s="26">
        <v>0.02</v>
      </c>
      <c r="BX253" s="26">
        <v>0</v>
      </c>
      <c r="BY253" s="26">
        <v>0</v>
      </c>
      <c r="BZ253" s="26">
        <v>0</v>
      </c>
      <c r="CA253" s="26">
        <v>0</v>
      </c>
      <c r="CB253" s="26">
        <v>9.4</v>
      </c>
      <c r="CC253" s="27"/>
      <c r="CD253" s="27"/>
      <c r="CE253" s="26">
        <v>0.17</v>
      </c>
      <c r="CG253" s="26">
        <v>1.5</v>
      </c>
      <c r="CH253" s="26">
        <v>1.5</v>
      </c>
      <c r="CI253" s="26">
        <v>1.5</v>
      </c>
      <c r="CJ253" s="26">
        <v>285</v>
      </c>
      <c r="CK253" s="26">
        <v>109.8</v>
      </c>
      <c r="CL253" s="26">
        <v>197.4</v>
      </c>
      <c r="CM253" s="26">
        <v>2.85</v>
      </c>
      <c r="CN253" s="26">
        <v>2.37</v>
      </c>
      <c r="CO253" s="26">
        <v>2.61</v>
      </c>
      <c r="CP253" s="26">
        <v>0</v>
      </c>
      <c r="CQ253" s="26">
        <v>0</v>
      </c>
    </row>
    <row r="254" spans="1:95" s="26" customFormat="1" x14ac:dyDescent="0.25">
      <c r="A254" s="23" t="str">
        <f>"29/10"</f>
        <v>29/10</v>
      </c>
      <c r="B254" s="24" t="s">
        <v>127</v>
      </c>
      <c r="C254" s="25">
        <v>180</v>
      </c>
      <c r="D254" s="25">
        <v>0.21</v>
      </c>
      <c r="E254" s="25">
        <v>0</v>
      </c>
      <c r="F254" s="25">
        <v>0.05</v>
      </c>
      <c r="G254" s="25">
        <v>0.05</v>
      </c>
      <c r="H254" s="25">
        <v>8.93</v>
      </c>
      <c r="I254" s="25">
        <v>35.632448780487799</v>
      </c>
      <c r="J254" s="25">
        <v>0</v>
      </c>
      <c r="K254" s="25">
        <v>0</v>
      </c>
      <c r="L254" s="25">
        <v>0</v>
      </c>
      <c r="M254" s="25">
        <v>0</v>
      </c>
      <c r="N254" s="25">
        <v>8.75</v>
      </c>
      <c r="O254" s="25">
        <v>0</v>
      </c>
      <c r="P254" s="25">
        <v>0.18</v>
      </c>
      <c r="Q254" s="25">
        <v>0</v>
      </c>
      <c r="R254" s="25">
        <v>0</v>
      </c>
      <c r="S254" s="25">
        <v>0.25</v>
      </c>
      <c r="T254" s="25">
        <v>0.08</v>
      </c>
      <c r="U254" s="25">
        <v>0.56999999999999995</v>
      </c>
      <c r="V254" s="25">
        <v>7.35</v>
      </c>
      <c r="W254" s="25">
        <v>1.96</v>
      </c>
      <c r="X254" s="25">
        <v>0.5</v>
      </c>
      <c r="Y254" s="25">
        <v>0.9</v>
      </c>
      <c r="Z254" s="25">
        <v>0.05</v>
      </c>
      <c r="AA254" s="25">
        <v>0</v>
      </c>
      <c r="AB254" s="25">
        <v>0.4</v>
      </c>
      <c r="AC254" s="25">
        <v>0.09</v>
      </c>
      <c r="AD254" s="25">
        <v>0.01</v>
      </c>
      <c r="AE254" s="25">
        <v>0</v>
      </c>
      <c r="AF254" s="25">
        <v>0</v>
      </c>
      <c r="AG254" s="25">
        <v>0</v>
      </c>
      <c r="AH254" s="25">
        <v>0.01</v>
      </c>
      <c r="AI254" s="25">
        <v>0.7</v>
      </c>
      <c r="AJ254" s="26">
        <v>0</v>
      </c>
      <c r="AK254" s="26">
        <v>0.6</v>
      </c>
      <c r="AL254" s="26">
        <v>0.69</v>
      </c>
      <c r="AM254" s="26">
        <v>0.56000000000000005</v>
      </c>
      <c r="AN254" s="26">
        <v>1.03</v>
      </c>
      <c r="AO254" s="26">
        <v>0.26</v>
      </c>
      <c r="AP254" s="26">
        <v>1.08</v>
      </c>
      <c r="AQ254" s="26">
        <v>0</v>
      </c>
      <c r="AR254" s="26">
        <v>1.38</v>
      </c>
      <c r="AS254" s="26">
        <v>0</v>
      </c>
      <c r="AT254" s="26">
        <v>0</v>
      </c>
      <c r="AU254" s="26">
        <v>0</v>
      </c>
      <c r="AV254" s="26">
        <v>0.77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26">
        <v>0</v>
      </c>
      <c r="BC254" s="26">
        <v>0</v>
      </c>
      <c r="BD254" s="26">
        <v>0</v>
      </c>
      <c r="BE254" s="26">
        <v>0</v>
      </c>
      <c r="BF254" s="26">
        <v>0</v>
      </c>
      <c r="BG254" s="26">
        <v>0</v>
      </c>
      <c r="BH254" s="26">
        <v>0</v>
      </c>
      <c r="BI254" s="26">
        <v>0</v>
      </c>
      <c r="BJ254" s="26">
        <v>0</v>
      </c>
      <c r="BK254" s="26">
        <v>0</v>
      </c>
      <c r="BL254" s="26">
        <v>0</v>
      </c>
      <c r="BM254" s="26">
        <v>0</v>
      </c>
      <c r="BN254" s="26">
        <v>0</v>
      </c>
      <c r="BO254" s="26">
        <v>0</v>
      </c>
      <c r="BP254" s="26">
        <v>0</v>
      </c>
      <c r="BQ254" s="26">
        <v>0</v>
      </c>
      <c r="BR254" s="26">
        <v>0</v>
      </c>
      <c r="BS254" s="26">
        <v>0</v>
      </c>
      <c r="BT254" s="26">
        <v>0</v>
      </c>
      <c r="BU254" s="26">
        <v>0</v>
      </c>
      <c r="BV254" s="26">
        <v>0</v>
      </c>
      <c r="BW254" s="26">
        <v>0</v>
      </c>
      <c r="BX254" s="26">
        <v>0</v>
      </c>
      <c r="BY254" s="26">
        <v>0</v>
      </c>
      <c r="BZ254" s="26">
        <v>0</v>
      </c>
      <c r="CA254" s="26">
        <v>0</v>
      </c>
      <c r="CB254" s="26">
        <v>179.55</v>
      </c>
      <c r="CC254" s="27"/>
      <c r="CD254" s="27"/>
      <c r="CE254" s="26">
        <v>7.0000000000000007E-2</v>
      </c>
      <c r="CG254" s="26">
        <v>3.21</v>
      </c>
      <c r="CH254" s="26">
        <v>3.1</v>
      </c>
      <c r="CI254" s="26">
        <v>3.16</v>
      </c>
      <c r="CJ254" s="26">
        <v>362.2</v>
      </c>
      <c r="CK254" s="26">
        <v>137.63</v>
      </c>
      <c r="CL254" s="26">
        <v>249.91</v>
      </c>
      <c r="CM254" s="26">
        <v>33.270000000000003</v>
      </c>
      <c r="CN254" s="26">
        <v>19.89</v>
      </c>
      <c r="CO254" s="26">
        <v>26.58</v>
      </c>
      <c r="CP254" s="26">
        <v>8.7799999999999994</v>
      </c>
      <c r="CQ254" s="26">
        <v>0</v>
      </c>
    </row>
    <row r="255" spans="1:95" s="26" customFormat="1" ht="31.5" x14ac:dyDescent="0.25">
      <c r="A255" s="23" t="str">
        <f>"16/4"</f>
        <v>16/4</v>
      </c>
      <c r="B255" s="24" t="s">
        <v>134</v>
      </c>
      <c r="C255" s="25">
        <v>180</v>
      </c>
      <c r="D255" s="25">
        <v>5.88</v>
      </c>
      <c r="E255" s="25">
        <v>2.12</v>
      </c>
      <c r="F255" s="25">
        <v>4.93</v>
      </c>
      <c r="G255" s="25">
        <v>1.19</v>
      </c>
      <c r="H255" s="25">
        <v>29.36</v>
      </c>
      <c r="I255" s="25">
        <v>183.8574648</v>
      </c>
      <c r="J255" s="25">
        <v>3.03</v>
      </c>
      <c r="K255" s="25">
        <v>0.08</v>
      </c>
      <c r="L255" s="25">
        <v>0</v>
      </c>
      <c r="M255" s="25">
        <v>0</v>
      </c>
      <c r="N255" s="25">
        <v>7.01</v>
      </c>
      <c r="O255" s="25">
        <v>21.16</v>
      </c>
      <c r="P255" s="25">
        <v>1.18</v>
      </c>
      <c r="Q255" s="25">
        <v>0</v>
      </c>
      <c r="R255" s="25">
        <v>0</v>
      </c>
      <c r="S255" s="25">
        <v>7.0000000000000007E-2</v>
      </c>
      <c r="T255" s="25">
        <v>1.4</v>
      </c>
      <c r="U255" s="25">
        <v>214.37</v>
      </c>
      <c r="V255" s="25">
        <v>160.43</v>
      </c>
      <c r="W255" s="25">
        <v>86.9</v>
      </c>
      <c r="X255" s="25">
        <v>34.85</v>
      </c>
      <c r="Y255" s="25">
        <v>130.58000000000001</v>
      </c>
      <c r="Z255" s="25">
        <v>0.94</v>
      </c>
      <c r="AA255" s="25">
        <v>17.28</v>
      </c>
      <c r="AB255" s="25">
        <v>20.16</v>
      </c>
      <c r="AC255" s="25">
        <v>33.119999999999997</v>
      </c>
      <c r="AD255" s="25">
        <v>0.14000000000000001</v>
      </c>
      <c r="AE255" s="25">
        <v>0.13</v>
      </c>
      <c r="AF255" s="25">
        <v>0.1</v>
      </c>
      <c r="AG255" s="25">
        <v>0.52</v>
      </c>
      <c r="AH255" s="25">
        <v>2.2400000000000002</v>
      </c>
      <c r="AI255" s="25">
        <v>0.37</v>
      </c>
      <c r="AJ255" s="26">
        <v>0</v>
      </c>
      <c r="AK255" s="26">
        <v>160.47</v>
      </c>
      <c r="AL255" s="26">
        <v>146.9</v>
      </c>
      <c r="AM255" s="26">
        <v>521.67999999999995</v>
      </c>
      <c r="AN255" s="26">
        <v>98.98</v>
      </c>
      <c r="AO255" s="26">
        <v>100.74</v>
      </c>
      <c r="AP255" s="26">
        <v>136.94999999999999</v>
      </c>
      <c r="AQ255" s="26">
        <v>62.37</v>
      </c>
      <c r="AR255" s="26">
        <v>197.69</v>
      </c>
      <c r="AS255" s="26">
        <v>365</v>
      </c>
      <c r="AT255" s="26">
        <v>144.69999999999999</v>
      </c>
      <c r="AU255" s="26">
        <v>221.89</v>
      </c>
      <c r="AV255" s="26">
        <v>89.17</v>
      </c>
      <c r="AW255" s="26">
        <v>102.33</v>
      </c>
      <c r="AX255" s="26">
        <v>756.05</v>
      </c>
      <c r="AY255" s="26">
        <v>0</v>
      </c>
      <c r="AZ255" s="26">
        <v>275.73</v>
      </c>
      <c r="BA255" s="26">
        <v>238.71</v>
      </c>
      <c r="BB255" s="26">
        <v>140.16999999999999</v>
      </c>
      <c r="BC255" s="26">
        <v>61.25</v>
      </c>
      <c r="BD255" s="26">
        <v>0.09</v>
      </c>
      <c r="BE255" s="26">
        <v>0.04</v>
      </c>
      <c r="BF255" s="26">
        <v>0.02</v>
      </c>
      <c r="BG255" s="26">
        <v>0.05</v>
      </c>
      <c r="BH255" s="26">
        <v>0.05</v>
      </c>
      <c r="BI255" s="26">
        <v>0.25</v>
      </c>
      <c r="BJ255" s="26">
        <v>0</v>
      </c>
      <c r="BK255" s="26">
        <v>0.78</v>
      </c>
      <c r="BL255" s="26">
        <v>0</v>
      </c>
      <c r="BM255" s="26">
        <v>0.23</v>
      </c>
      <c r="BN255" s="26">
        <v>0.01</v>
      </c>
      <c r="BO255" s="26">
        <v>0</v>
      </c>
      <c r="BP255" s="26">
        <v>0</v>
      </c>
      <c r="BQ255" s="26">
        <v>0.05</v>
      </c>
      <c r="BR255" s="26">
        <v>0.08</v>
      </c>
      <c r="BS255" s="26">
        <v>0.74</v>
      </c>
      <c r="BT255" s="26">
        <v>0</v>
      </c>
      <c r="BU255" s="26">
        <v>0</v>
      </c>
      <c r="BV255" s="26">
        <v>0.69</v>
      </c>
      <c r="BW255" s="26">
        <v>0.01</v>
      </c>
      <c r="BX255" s="26">
        <v>0</v>
      </c>
      <c r="BY255" s="26">
        <v>0</v>
      </c>
      <c r="BZ255" s="26">
        <v>0</v>
      </c>
      <c r="CA255" s="26">
        <v>0</v>
      </c>
      <c r="CB255" s="26">
        <v>149.22</v>
      </c>
      <c r="CC255" s="27"/>
      <c r="CD255" s="27"/>
      <c r="CE255" s="26">
        <v>20.64</v>
      </c>
      <c r="CG255" s="26">
        <v>27.9</v>
      </c>
      <c r="CH255" s="26">
        <v>13.75</v>
      </c>
      <c r="CI255" s="26">
        <v>20.82</v>
      </c>
      <c r="CJ255" s="26">
        <v>1911.3</v>
      </c>
      <c r="CK255" s="26">
        <v>875.79</v>
      </c>
      <c r="CL255" s="26">
        <v>1393.55</v>
      </c>
      <c r="CM255" s="26">
        <v>32.9</v>
      </c>
      <c r="CN255" s="26">
        <v>16.97</v>
      </c>
      <c r="CO255" s="26">
        <v>24.94</v>
      </c>
      <c r="CP255" s="26">
        <v>3.6</v>
      </c>
      <c r="CQ255" s="26">
        <v>0.45</v>
      </c>
    </row>
    <row r="256" spans="1:95" s="15" customFormat="1" x14ac:dyDescent="0.25">
      <c r="A256" s="19" t="str">
        <f>"27/12"</f>
        <v>27/12</v>
      </c>
      <c r="B256" s="20" t="s">
        <v>135</v>
      </c>
      <c r="C256" s="21">
        <v>65</v>
      </c>
      <c r="D256" s="21">
        <v>4.16</v>
      </c>
      <c r="E256" s="21">
        <v>0.45</v>
      </c>
      <c r="F256" s="21">
        <v>4.09</v>
      </c>
      <c r="G256" s="21">
        <v>4.37</v>
      </c>
      <c r="H256" s="21">
        <v>25.28</v>
      </c>
      <c r="I256" s="21">
        <v>154.19922368000002</v>
      </c>
      <c r="J256" s="21">
        <v>0.63</v>
      </c>
      <c r="K256" s="21">
        <v>2.54</v>
      </c>
      <c r="L256" s="21">
        <v>0</v>
      </c>
      <c r="M256" s="21">
        <v>0</v>
      </c>
      <c r="N256" s="21">
        <v>1.44</v>
      </c>
      <c r="O256" s="21">
        <v>22.68</v>
      </c>
      <c r="P256" s="21">
        <v>1.17</v>
      </c>
      <c r="Q256" s="21">
        <v>0</v>
      </c>
      <c r="R256" s="21">
        <v>0</v>
      </c>
      <c r="S256" s="21">
        <v>0</v>
      </c>
      <c r="T256" s="21">
        <v>0.22</v>
      </c>
      <c r="U256" s="21">
        <v>4.3099999999999996</v>
      </c>
      <c r="V256" s="21">
        <v>44.84</v>
      </c>
      <c r="W256" s="21">
        <v>6.92</v>
      </c>
      <c r="X256" s="21">
        <v>5.58</v>
      </c>
      <c r="Y256" s="21">
        <v>32.450000000000003</v>
      </c>
      <c r="Z256" s="21">
        <v>0.43</v>
      </c>
      <c r="AA256" s="21">
        <v>2.94</v>
      </c>
      <c r="AB256" s="21">
        <v>0.88</v>
      </c>
      <c r="AC256" s="21">
        <v>5.08</v>
      </c>
      <c r="AD256" s="21">
        <v>2.29</v>
      </c>
      <c r="AE256" s="21">
        <v>0.05</v>
      </c>
      <c r="AF256" s="21">
        <v>0.02</v>
      </c>
      <c r="AG256" s="21">
        <v>0.38</v>
      </c>
      <c r="AH256" s="21">
        <v>1.25</v>
      </c>
      <c r="AI256" s="21">
        <v>0</v>
      </c>
      <c r="AJ256" s="15">
        <v>0</v>
      </c>
      <c r="AK256" s="15">
        <v>188.23</v>
      </c>
      <c r="AL256" s="15">
        <v>167.93</v>
      </c>
      <c r="AM256" s="15">
        <v>313.32</v>
      </c>
      <c r="AN256" s="15">
        <v>118.6</v>
      </c>
      <c r="AO256" s="15">
        <v>65.260000000000005</v>
      </c>
      <c r="AP256" s="15">
        <v>126.42</v>
      </c>
      <c r="AQ256" s="15">
        <v>40.299999999999997</v>
      </c>
      <c r="AR256" s="15">
        <v>191.78</v>
      </c>
      <c r="AS256" s="15">
        <v>137.65</v>
      </c>
      <c r="AT256" s="15">
        <v>162.41999999999999</v>
      </c>
      <c r="AU256" s="15">
        <v>157.58000000000001</v>
      </c>
      <c r="AV256" s="15">
        <v>82.07</v>
      </c>
      <c r="AW256" s="15">
        <v>137.82</v>
      </c>
      <c r="AX256" s="15">
        <v>1126.33</v>
      </c>
      <c r="AY256" s="15">
        <v>3.76</v>
      </c>
      <c r="AZ256" s="15">
        <v>350.08</v>
      </c>
      <c r="BA256" s="15">
        <v>197.32</v>
      </c>
      <c r="BB256" s="15">
        <v>101.46</v>
      </c>
      <c r="BC256" s="15">
        <v>77.010000000000005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0.26</v>
      </c>
      <c r="BL256" s="15">
        <v>0</v>
      </c>
      <c r="BM256" s="15">
        <v>0.14000000000000001</v>
      </c>
      <c r="BN256" s="15">
        <v>0.01</v>
      </c>
      <c r="BO256" s="15">
        <v>0.02</v>
      </c>
      <c r="BP256" s="15">
        <v>0</v>
      </c>
      <c r="BQ256" s="15">
        <v>0</v>
      </c>
      <c r="BR256" s="15">
        <v>0</v>
      </c>
      <c r="BS256" s="15">
        <v>0.85</v>
      </c>
      <c r="BT256" s="15">
        <v>0</v>
      </c>
      <c r="BU256" s="15">
        <v>0</v>
      </c>
      <c r="BV256" s="15">
        <v>2.48</v>
      </c>
      <c r="BW256" s="15">
        <v>0.01</v>
      </c>
      <c r="BX256" s="15">
        <v>0</v>
      </c>
      <c r="BY256" s="15">
        <v>0</v>
      </c>
      <c r="BZ256" s="15">
        <v>0</v>
      </c>
      <c r="CA256" s="15">
        <v>0</v>
      </c>
      <c r="CB256" s="15">
        <v>43.97</v>
      </c>
      <c r="CC256" s="22"/>
      <c r="CD256" s="22"/>
      <c r="CE256" s="15">
        <v>3.08</v>
      </c>
      <c r="CG256" s="15">
        <v>1.01</v>
      </c>
      <c r="CH256" s="15">
        <v>0.94</v>
      </c>
      <c r="CI256" s="15">
        <v>0.97</v>
      </c>
      <c r="CJ256" s="15">
        <v>747.16</v>
      </c>
      <c r="CK256" s="15">
        <v>270.06</v>
      </c>
      <c r="CL256" s="15">
        <v>508.61</v>
      </c>
      <c r="CM256" s="15">
        <v>4.1500000000000004</v>
      </c>
      <c r="CN256" s="15">
        <v>2.33</v>
      </c>
      <c r="CO256" s="15">
        <v>3.61</v>
      </c>
      <c r="CP256" s="15">
        <v>1.2</v>
      </c>
      <c r="CQ256" s="15">
        <v>0</v>
      </c>
    </row>
    <row r="257" spans="1:95" s="16" customFormat="1" x14ac:dyDescent="0.25">
      <c r="A257" s="28"/>
      <c r="B257" s="29" t="s">
        <v>124</v>
      </c>
      <c r="C257" s="30">
        <f>SUM(C252:C256)</f>
        <v>465</v>
      </c>
      <c r="D257" s="30">
        <f t="shared" ref="D257:BO257" si="84">SUM(D252:D256)</f>
        <v>12.89</v>
      </c>
      <c r="E257" s="30">
        <f t="shared" si="84"/>
        <v>2.5700000000000003</v>
      </c>
      <c r="F257" s="30">
        <f t="shared" si="84"/>
        <v>9.44</v>
      </c>
      <c r="G257" s="30">
        <f t="shared" si="84"/>
        <v>5.98</v>
      </c>
      <c r="H257" s="30">
        <f t="shared" si="84"/>
        <v>81.289999999999992</v>
      </c>
      <c r="I257" s="30">
        <f t="shared" si="84"/>
        <v>457.14533726048785</v>
      </c>
      <c r="J257" s="30">
        <f t="shared" si="84"/>
        <v>3.6999999999999997</v>
      </c>
      <c r="K257" s="30">
        <f t="shared" si="84"/>
        <v>2.62</v>
      </c>
      <c r="L257" s="30">
        <f t="shared" si="84"/>
        <v>0</v>
      </c>
      <c r="M257" s="30">
        <f t="shared" si="84"/>
        <v>0</v>
      </c>
      <c r="N257" s="30">
        <f t="shared" si="84"/>
        <v>17.66</v>
      </c>
      <c r="O257" s="30">
        <f t="shared" si="84"/>
        <v>59.4</v>
      </c>
      <c r="P257" s="30">
        <f t="shared" si="84"/>
        <v>4.2299999999999995</v>
      </c>
      <c r="Q257" s="30">
        <f t="shared" si="84"/>
        <v>0</v>
      </c>
      <c r="R257" s="30">
        <f t="shared" si="84"/>
        <v>0</v>
      </c>
      <c r="S257" s="30">
        <f t="shared" si="84"/>
        <v>0.52</v>
      </c>
      <c r="T257" s="30">
        <f t="shared" si="84"/>
        <v>2.56</v>
      </c>
      <c r="U257" s="30">
        <f t="shared" si="84"/>
        <v>341.25</v>
      </c>
      <c r="V257" s="30">
        <f t="shared" si="84"/>
        <v>261.62</v>
      </c>
      <c r="W257" s="30">
        <f t="shared" si="84"/>
        <v>102.78000000000002</v>
      </c>
      <c r="X257" s="30">
        <f t="shared" si="84"/>
        <v>50.33</v>
      </c>
      <c r="Y257" s="30">
        <f t="shared" si="84"/>
        <v>195.53000000000003</v>
      </c>
      <c r="Z257" s="30">
        <f t="shared" si="84"/>
        <v>2.2000000000000002</v>
      </c>
      <c r="AA257" s="30">
        <f t="shared" si="84"/>
        <v>20.220000000000002</v>
      </c>
      <c r="AB257" s="30">
        <f t="shared" si="84"/>
        <v>22.439999999999998</v>
      </c>
      <c r="AC257" s="30">
        <f t="shared" si="84"/>
        <v>38.489999999999995</v>
      </c>
      <c r="AD257" s="30">
        <f t="shared" si="84"/>
        <v>2.72</v>
      </c>
      <c r="AE257" s="30">
        <f t="shared" si="84"/>
        <v>0.22000000000000003</v>
      </c>
      <c r="AF257" s="30">
        <f t="shared" si="84"/>
        <v>0.14000000000000001</v>
      </c>
      <c r="AG257" s="30">
        <f t="shared" si="84"/>
        <v>1.04</v>
      </c>
      <c r="AH257" s="30">
        <f t="shared" si="84"/>
        <v>3.9000000000000004</v>
      </c>
      <c r="AI257" s="30">
        <f t="shared" si="84"/>
        <v>1.0699999999999998</v>
      </c>
      <c r="AJ257" s="30">
        <f t="shared" si="84"/>
        <v>0</v>
      </c>
      <c r="AK257" s="30">
        <f t="shared" si="84"/>
        <v>477.55999999999995</v>
      </c>
      <c r="AL257" s="30">
        <f t="shared" si="84"/>
        <v>431.59</v>
      </c>
      <c r="AM257" s="30">
        <f t="shared" si="84"/>
        <v>1022.75</v>
      </c>
      <c r="AN257" s="30">
        <f t="shared" si="84"/>
        <v>296.97000000000003</v>
      </c>
      <c r="AO257" s="30">
        <f t="shared" si="84"/>
        <v>204.87</v>
      </c>
      <c r="AP257" s="30">
        <f t="shared" si="84"/>
        <v>344.07</v>
      </c>
      <c r="AQ257" s="30">
        <f t="shared" si="84"/>
        <v>133.81</v>
      </c>
      <c r="AR257" s="30">
        <f t="shared" si="84"/>
        <v>537.42999999999995</v>
      </c>
      <c r="AS257" s="30">
        <f t="shared" si="84"/>
        <v>606.93999999999994</v>
      </c>
      <c r="AT257" s="30">
        <f t="shared" si="84"/>
        <v>427.95999999999992</v>
      </c>
      <c r="AU257" s="30">
        <f t="shared" si="84"/>
        <v>523.95000000000005</v>
      </c>
      <c r="AV257" s="30">
        <f t="shared" si="84"/>
        <v>223.95</v>
      </c>
      <c r="AW257" s="30">
        <f t="shared" si="84"/>
        <v>350.17</v>
      </c>
      <c r="AX257" s="30">
        <f t="shared" si="84"/>
        <v>2595.77</v>
      </c>
      <c r="AY257" s="30">
        <f t="shared" si="84"/>
        <v>3.76</v>
      </c>
      <c r="AZ257" s="30">
        <f t="shared" si="84"/>
        <v>861.86</v>
      </c>
      <c r="BA257" s="30">
        <f t="shared" si="84"/>
        <v>551.13</v>
      </c>
      <c r="BB257" s="30">
        <f t="shared" si="84"/>
        <v>315.39</v>
      </c>
      <c r="BC257" s="30">
        <f t="shared" si="84"/>
        <v>194.19</v>
      </c>
      <c r="BD257" s="30">
        <f t="shared" si="84"/>
        <v>0.09</v>
      </c>
      <c r="BE257" s="30">
        <f t="shared" si="84"/>
        <v>0.04</v>
      </c>
      <c r="BF257" s="30">
        <f t="shared" si="84"/>
        <v>0.02</v>
      </c>
      <c r="BG257" s="30">
        <f t="shared" si="84"/>
        <v>0.05</v>
      </c>
      <c r="BH257" s="30">
        <f t="shared" si="84"/>
        <v>0.05</v>
      </c>
      <c r="BI257" s="30">
        <f t="shared" si="84"/>
        <v>0.25</v>
      </c>
      <c r="BJ257" s="30">
        <f t="shared" si="84"/>
        <v>0</v>
      </c>
      <c r="BK257" s="30">
        <f t="shared" si="84"/>
        <v>1.0900000000000001</v>
      </c>
      <c r="BL257" s="30">
        <f t="shared" si="84"/>
        <v>0</v>
      </c>
      <c r="BM257" s="30">
        <f t="shared" si="84"/>
        <v>0.37</v>
      </c>
      <c r="BN257" s="30">
        <f t="shared" si="84"/>
        <v>0.02</v>
      </c>
      <c r="BO257" s="30">
        <f t="shared" si="84"/>
        <v>0.02</v>
      </c>
      <c r="BP257" s="30">
        <f t="shared" ref="BP257:CQ257" si="85">SUM(BP252:BP256)</f>
        <v>0</v>
      </c>
      <c r="BQ257" s="30">
        <f t="shared" si="85"/>
        <v>0.05</v>
      </c>
      <c r="BR257" s="30">
        <f t="shared" si="85"/>
        <v>0.08</v>
      </c>
      <c r="BS257" s="30">
        <f t="shared" si="85"/>
        <v>1.62</v>
      </c>
      <c r="BT257" s="30">
        <f t="shared" si="85"/>
        <v>0</v>
      </c>
      <c r="BU257" s="30">
        <f t="shared" si="85"/>
        <v>0</v>
      </c>
      <c r="BV257" s="30">
        <f t="shared" si="85"/>
        <v>3.33</v>
      </c>
      <c r="BW257" s="30">
        <f t="shared" si="85"/>
        <v>0.04</v>
      </c>
      <c r="BX257" s="30">
        <f t="shared" si="85"/>
        <v>0</v>
      </c>
      <c r="BY257" s="30">
        <f t="shared" si="85"/>
        <v>0</v>
      </c>
      <c r="BZ257" s="30">
        <f t="shared" si="85"/>
        <v>0</v>
      </c>
      <c r="CA257" s="30">
        <f t="shared" si="85"/>
        <v>0</v>
      </c>
      <c r="CB257" s="30">
        <f t="shared" si="85"/>
        <v>389.96000000000004</v>
      </c>
      <c r="CC257" s="30">
        <f t="shared" si="85"/>
        <v>0</v>
      </c>
      <c r="CD257" s="30">
        <f t="shared" si="85"/>
        <v>0</v>
      </c>
      <c r="CE257" s="30">
        <f t="shared" si="85"/>
        <v>23.96</v>
      </c>
      <c r="CF257" s="30">
        <f t="shared" si="85"/>
        <v>0</v>
      </c>
      <c r="CG257" s="30">
        <f t="shared" si="85"/>
        <v>33.619999999999997</v>
      </c>
      <c r="CH257" s="30">
        <f t="shared" si="85"/>
        <v>19.290000000000003</v>
      </c>
      <c r="CI257" s="30">
        <f t="shared" si="85"/>
        <v>26.45</v>
      </c>
      <c r="CJ257" s="30">
        <f t="shared" si="85"/>
        <v>3970.66</v>
      </c>
      <c r="CK257" s="30">
        <f t="shared" si="85"/>
        <v>1649.48</v>
      </c>
      <c r="CL257" s="30">
        <f t="shared" si="85"/>
        <v>2810.07</v>
      </c>
      <c r="CM257" s="30">
        <f t="shared" si="85"/>
        <v>78.490000000000009</v>
      </c>
      <c r="CN257" s="30">
        <f t="shared" si="85"/>
        <v>46.879999999999995</v>
      </c>
      <c r="CO257" s="30">
        <f t="shared" si="85"/>
        <v>63.06</v>
      </c>
      <c r="CP257" s="30">
        <f t="shared" si="85"/>
        <v>13.579999999999998</v>
      </c>
      <c r="CQ257" s="30">
        <f t="shared" si="85"/>
        <v>0.45</v>
      </c>
    </row>
    <row r="258" spans="1:95" s="16" customFormat="1" x14ac:dyDescent="0.25">
      <c r="A258" s="28"/>
      <c r="B258" s="29" t="s">
        <v>125</v>
      </c>
      <c r="C258" s="30">
        <f>C239+C242+C250+C257</f>
        <v>1595</v>
      </c>
      <c r="D258" s="30">
        <f t="shared" ref="D258:BO258" si="86">D239+D242+D250+D257</f>
        <v>43.15</v>
      </c>
      <c r="E258" s="30">
        <f t="shared" si="86"/>
        <v>20.190000000000001</v>
      </c>
      <c r="F258" s="30">
        <f t="shared" si="86"/>
        <v>28.910000000000004</v>
      </c>
      <c r="G258" s="30">
        <f t="shared" si="86"/>
        <v>16.73</v>
      </c>
      <c r="H258" s="30">
        <f t="shared" si="86"/>
        <v>241.74999999999997</v>
      </c>
      <c r="I258" s="30">
        <f t="shared" si="86"/>
        <v>1378.8024181604878</v>
      </c>
      <c r="J258" s="30">
        <f t="shared" si="86"/>
        <v>11.57</v>
      </c>
      <c r="K258" s="30">
        <f t="shared" si="86"/>
        <v>7.8500000000000005</v>
      </c>
      <c r="L258" s="30">
        <f t="shared" si="86"/>
        <v>0</v>
      </c>
      <c r="M258" s="30">
        <f t="shared" si="86"/>
        <v>0</v>
      </c>
      <c r="N258" s="30">
        <f t="shared" si="86"/>
        <v>50.790000000000006</v>
      </c>
      <c r="O258" s="30">
        <f t="shared" si="86"/>
        <v>174.34</v>
      </c>
      <c r="P258" s="30">
        <f t="shared" si="86"/>
        <v>16.62</v>
      </c>
      <c r="Q258" s="30">
        <f t="shared" si="86"/>
        <v>0</v>
      </c>
      <c r="R258" s="30">
        <f t="shared" si="86"/>
        <v>0</v>
      </c>
      <c r="S258" s="30">
        <f t="shared" si="86"/>
        <v>1.6600000000000001</v>
      </c>
      <c r="T258" s="30">
        <f t="shared" si="86"/>
        <v>10.31</v>
      </c>
      <c r="U258" s="30">
        <f t="shared" si="86"/>
        <v>1551.0700000000002</v>
      </c>
      <c r="V258" s="30">
        <f t="shared" si="86"/>
        <v>1360.5700000000002</v>
      </c>
      <c r="W258" s="30">
        <f t="shared" si="86"/>
        <v>395.62000000000006</v>
      </c>
      <c r="X258" s="30">
        <f t="shared" si="86"/>
        <v>174.62</v>
      </c>
      <c r="Y258" s="30">
        <f t="shared" si="86"/>
        <v>721.53</v>
      </c>
      <c r="Z258" s="30">
        <f t="shared" si="86"/>
        <v>7.24</v>
      </c>
      <c r="AA258" s="30">
        <f t="shared" si="86"/>
        <v>72.12</v>
      </c>
      <c r="AB258" s="30">
        <f t="shared" si="86"/>
        <v>1333.55</v>
      </c>
      <c r="AC258" s="30">
        <f t="shared" si="86"/>
        <v>367.19000000000005</v>
      </c>
      <c r="AD258" s="30">
        <f t="shared" si="86"/>
        <v>9.99</v>
      </c>
      <c r="AE258" s="30">
        <f t="shared" si="86"/>
        <v>0.6100000000000001</v>
      </c>
      <c r="AF258" s="30">
        <f t="shared" si="86"/>
        <v>0.48</v>
      </c>
      <c r="AG258" s="30">
        <f t="shared" si="86"/>
        <v>5.2</v>
      </c>
      <c r="AH258" s="30">
        <f t="shared" si="86"/>
        <v>14.440000000000001</v>
      </c>
      <c r="AI258" s="30">
        <f t="shared" si="86"/>
        <v>6.8500000000000014</v>
      </c>
      <c r="AJ258" s="30">
        <f t="shared" si="86"/>
        <v>0</v>
      </c>
      <c r="AK258" s="30">
        <f t="shared" si="86"/>
        <v>1379.9399999999998</v>
      </c>
      <c r="AL258" s="30">
        <f t="shared" si="86"/>
        <v>1269.49</v>
      </c>
      <c r="AM258" s="30">
        <f t="shared" si="86"/>
        <v>2362.91</v>
      </c>
      <c r="AN258" s="30">
        <f t="shared" si="86"/>
        <v>924.81999999999994</v>
      </c>
      <c r="AO258" s="30">
        <f t="shared" si="86"/>
        <v>500.03999999999996</v>
      </c>
      <c r="AP258" s="30">
        <f t="shared" si="86"/>
        <v>909.91999999999985</v>
      </c>
      <c r="AQ258" s="30">
        <f t="shared" si="86"/>
        <v>387.15</v>
      </c>
      <c r="AR258" s="30">
        <f t="shared" si="86"/>
        <v>1497.4699999999998</v>
      </c>
      <c r="AS258" s="30">
        <f t="shared" si="86"/>
        <v>1265.6999999999998</v>
      </c>
      <c r="AT258" s="30">
        <f t="shared" si="86"/>
        <v>1278.8599999999999</v>
      </c>
      <c r="AU258" s="30">
        <f t="shared" si="86"/>
        <v>1428.8000000000002</v>
      </c>
      <c r="AV258" s="30">
        <f t="shared" si="86"/>
        <v>619.19000000000005</v>
      </c>
      <c r="AW258" s="30">
        <f t="shared" si="86"/>
        <v>998.94</v>
      </c>
      <c r="AX258" s="30">
        <f t="shared" si="86"/>
        <v>7581.5499999999993</v>
      </c>
      <c r="AY258" s="30">
        <f t="shared" si="86"/>
        <v>3.76</v>
      </c>
      <c r="AZ258" s="30">
        <f t="shared" si="86"/>
        <v>2730.39</v>
      </c>
      <c r="BA258" s="30">
        <f t="shared" si="86"/>
        <v>1374.87</v>
      </c>
      <c r="BB258" s="30">
        <f t="shared" si="86"/>
        <v>892.53</v>
      </c>
      <c r="BC258" s="30">
        <f t="shared" si="86"/>
        <v>539.78</v>
      </c>
      <c r="BD258" s="30">
        <f t="shared" si="86"/>
        <v>0.27</v>
      </c>
      <c r="BE258" s="30">
        <f t="shared" si="86"/>
        <v>0.13</v>
      </c>
      <c r="BF258" s="30">
        <f t="shared" si="86"/>
        <v>0.1</v>
      </c>
      <c r="BG258" s="30">
        <f t="shared" si="86"/>
        <v>0.26</v>
      </c>
      <c r="BH258" s="30">
        <f t="shared" si="86"/>
        <v>0.28999999999999998</v>
      </c>
      <c r="BI258" s="30">
        <f t="shared" si="86"/>
        <v>1.1000000000000001</v>
      </c>
      <c r="BJ258" s="30">
        <f t="shared" si="86"/>
        <v>0.04</v>
      </c>
      <c r="BK258" s="30">
        <f t="shared" si="86"/>
        <v>3.9699999999999998</v>
      </c>
      <c r="BL258" s="30">
        <f t="shared" si="86"/>
        <v>0.01</v>
      </c>
      <c r="BM258" s="30">
        <f t="shared" si="86"/>
        <v>1.3399999999999999</v>
      </c>
      <c r="BN258" s="30">
        <f t="shared" si="86"/>
        <v>0.05</v>
      </c>
      <c r="BO258" s="30">
        <f t="shared" si="86"/>
        <v>7.0000000000000007E-2</v>
      </c>
      <c r="BP258" s="30">
        <f t="shared" ref="BP258:CQ258" si="87">BP239+BP242+BP250+BP257</f>
        <v>0</v>
      </c>
      <c r="BQ258" s="30">
        <f t="shared" si="87"/>
        <v>0.2</v>
      </c>
      <c r="BR258" s="30">
        <f t="shared" si="87"/>
        <v>0.30000000000000004</v>
      </c>
      <c r="BS258" s="30">
        <f t="shared" si="87"/>
        <v>5.58</v>
      </c>
      <c r="BT258" s="30">
        <f t="shared" si="87"/>
        <v>0</v>
      </c>
      <c r="BU258" s="30">
        <f t="shared" si="87"/>
        <v>0</v>
      </c>
      <c r="BV258" s="30">
        <f t="shared" si="87"/>
        <v>8.6900000000000013</v>
      </c>
      <c r="BW258" s="30">
        <f t="shared" si="87"/>
        <v>0.08</v>
      </c>
      <c r="BX258" s="30">
        <f t="shared" si="87"/>
        <v>0</v>
      </c>
      <c r="BY258" s="30">
        <f t="shared" si="87"/>
        <v>0</v>
      </c>
      <c r="BZ258" s="30">
        <f t="shared" si="87"/>
        <v>0</v>
      </c>
      <c r="CA258" s="30">
        <f t="shared" si="87"/>
        <v>0</v>
      </c>
      <c r="CB258" s="30">
        <f t="shared" si="87"/>
        <v>1317.8000000000002</v>
      </c>
      <c r="CC258" s="30">
        <f t="shared" si="87"/>
        <v>0</v>
      </c>
      <c r="CD258" s="30">
        <f t="shared" si="87"/>
        <v>0</v>
      </c>
      <c r="CE258" s="30">
        <f t="shared" si="87"/>
        <v>294.38</v>
      </c>
      <c r="CF258" s="30">
        <f t="shared" si="87"/>
        <v>0</v>
      </c>
      <c r="CG258" s="30">
        <f t="shared" si="87"/>
        <v>196.76</v>
      </c>
      <c r="CH258" s="30">
        <f t="shared" si="87"/>
        <v>80.930000000000007</v>
      </c>
      <c r="CI258" s="30">
        <f t="shared" si="87"/>
        <v>138.83999999999997</v>
      </c>
      <c r="CJ258" s="30">
        <f t="shared" si="87"/>
        <v>10512</v>
      </c>
      <c r="CK258" s="30">
        <f t="shared" si="87"/>
        <v>4793.6900000000005</v>
      </c>
      <c r="CL258" s="30">
        <f t="shared" si="87"/>
        <v>7652.84</v>
      </c>
      <c r="CM258" s="30">
        <f t="shared" si="87"/>
        <v>283.04000000000002</v>
      </c>
      <c r="CN258" s="30">
        <f t="shared" si="87"/>
        <v>172.88</v>
      </c>
      <c r="CO258" s="30">
        <f t="shared" si="87"/>
        <v>228.34</v>
      </c>
      <c r="CP258" s="30">
        <f t="shared" si="87"/>
        <v>30.68</v>
      </c>
      <c r="CQ258" s="30">
        <f t="shared" si="87"/>
        <v>2.06</v>
      </c>
    </row>
    <row r="259" spans="1:95" ht="32.25" customHeight="1" x14ac:dyDescent="0.25"/>
    <row r="260" spans="1:95" x14ac:dyDescent="0.25">
      <c r="B260" s="37" t="s">
        <v>176</v>
      </c>
    </row>
    <row r="261" spans="1:95" x14ac:dyDescent="0.25">
      <c r="B261" s="18" t="s">
        <v>102</v>
      </c>
    </row>
    <row r="262" spans="1:95" s="26" customFormat="1" x14ac:dyDescent="0.25">
      <c r="A262" s="23" t="str">
        <f>"-"</f>
        <v>-</v>
      </c>
      <c r="B262" s="24" t="s">
        <v>103</v>
      </c>
      <c r="C262" s="25">
        <v>40</v>
      </c>
      <c r="D262" s="25">
        <v>3.08</v>
      </c>
      <c r="E262" s="25">
        <v>0</v>
      </c>
      <c r="F262" s="25">
        <v>1.2</v>
      </c>
      <c r="G262" s="25">
        <v>1.2</v>
      </c>
      <c r="H262" s="25">
        <v>21.32</v>
      </c>
      <c r="I262" s="25">
        <v>107.80799999999999</v>
      </c>
      <c r="J262" s="25">
        <v>0.2</v>
      </c>
      <c r="K262" s="25">
        <v>0</v>
      </c>
      <c r="L262" s="25">
        <v>0</v>
      </c>
      <c r="M262" s="25">
        <v>0</v>
      </c>
      <c r="N262" s="25">
        <v>1.32</v>
      </c>
      <c r="O262" s="25">
        <v>18.72</v>
      </c>
      <c r="P262" s="25">
        <v>1.28</v>
      </c>
      <c r="Q262" s="25">
        <v>0</v>
      </c>
      <c r="R262" s="25">
        <v>0</v>
      </c>
      <c r="S262" s="25">
        <v>0.12</v>
      </c>
      <c r="T262" s="25">
        <v>0.64</v>
      </c>
      <c r="U262" s="25">
        <v>171.6</v>
      </c>
      <c r="V262" s="25">
        <v>52.4</v>
      </c>
      <c r="W262" s="25">
        <v>8.8000000000000007</v>
      </c>
      <c r="X262" s="25">
        <v>13.2</v>
      </c>
      <c r="Y262" s="25">
        <v>34</v>
      </c>
      <c r="Z262" s="25">
        <v>0.8</v>
      </c>
      <c r="AA262" s="25">
        <v>0</v>
      </c>
      <c r="AB262" s="25">
        <v>0</v>
      </c>
      <c r="AC262" s="25">
        <v>0</v>
      </c>
      <c r="AD262" s="25">
        <v>0.68</v>
      </c>
      <c r="AE262" s="25">
        <v>0.06</v>
      </c>
      <c r="AF262" s="25">
        <v>0.02</v>
      </c>
      <c r="AG262" s="25">
        <v>0.64</v>
      </c>
      <c r="AH262" s="25">
        <v>1.2</v>
      </c>
      <c r="AI262" s="25">
        <v>0</v>
      </c>
      <c r="AJ262" s="26">
        <v>0</v>
      </c>
      <c r="AK262" s="26">
        <v>148.80000000000001</v>
      </c>
      <c r="AL262" s="26">
        <v>154.4</v>
      </c>
      <c r="AM262" s="26">
        <v>236.4</v>
      </c>
      <c r="AN262" s="26">
        <v>79.599999999999994</v>
      </c>
      <c r="AO262" s="26">
        <v>46.8</v>
      </c>
      <c r="AP262" s="26">
        <v>93.6</v>
      </c>
      <c r="AQ262" s="26">
        <v>35.200000000000003</v>
      </c>
      <c r="AR262" s="26">
        <v>168</v>
      </c>
      <c r="AS262" s="26">
        <v>104.4</v>
      </c>
      <c r="AT262" s="26">
        <v>145.19999999999999</v>
      </c>
      <c r="AU262" s="26">
        <v>120.4</v>
      </c>
      <c r="AV262" s="26">
        <v>64.400000000000006</v>
      </c>
      <c r="AW262" s="26">
        <v>112</v>
      </c>
      <c r="AX262" s="26">
        <v>930</v>
      </c>
      <c r="AY262" s="26">
        <v>0</v>
      </c>
      <c r="AZ262" s="26">
        <v>302.8</v>
      </c>
      <c r="BA262" s="26">
        <v>132.4</v>
      </c>
      <c r="BB262" s="26">
        <v>88.8</v>
      </c>
      <c r="BC262" s="26">
        <v>69.2</v>
      </c>
      <c r="BD262" s="26">
        <v>0</v>
      </c>
      <c r="BE262" s="26">
        <v>0</v>
      </c>
      <c r="BF262" s="26">
        <v>0</v>
      </c>
      <c r="BG262" s="26">
        <v>0</v>
      </c>
      <c r="BH262" s="26">
        <v>0</v>
      </c>
      <c r="BI262" s="26">
        <v>0.01</v>
      </c>
      <c r="BJ262" s="26">
        <v>0</v>
      </c>
      <c r="BK262" s="26">
        <v>0.13</v>
      </c>
      <c r="BL262" s="26">
        <v>0</v>
      </c>
      <c r="BM262" s="26">
        <v>0.06</v>
      </c>
      <c r="BN262" s="26">
        <v>0</v>
      </c>
      <c r="BO262" s="26">
        <v>0</v>
      </c>
      <c r="BP262" s="26">
        <v>0</v>
      </c>
      <c r="BQ262" s="26">
        <v>0</v>
      </c>
      <c r="BR262" s="26">
        <v>0</v>
      </c>
      <c r="BS262" s="26">
        <v>0.47</v>
      </c>
      <c r="BT262" s="26">
        <v>0</v>
      </c>
      <c r="BU262" s="26">
        <v>0</v>
      </c>
      <c r="BV262" s="26">
        <v>0.35</v>
      </c>
      <c r="BW262" s="26">
        <v>0.01</v>
      </c>
      <c r="BX262" s="26">
        <v>0</v>
      </c>
      <c r="BY262" s="26">
        <v>0</v>
      </c>
      <c r="BZ262" s="26">
        <v>0</v>
      </c>
      <c r="CA262" s="26">
        <v>0</v>
      </c>
      <c r="CB262" s="26">
        <v>13.64</v>
      </c>
      <c r="CC262" s="27"/>
      <c r="CD262" s="27"/>
      <c r="CE262" s="26">
        <v>0</v>
      </c>
      <c r="CG262" s="26">
        <v>0</v>
      </c>
      <c r="CH262" s="26">
        <v>0</v>
      </c>
      <c r="CI262" s="26">
        <v>0</v>
      </c>
      <c r="CJ262" s="26">
        <v>665</v>
      </c>
      <c r="CK262" s="26">
        <v>256.2</v>
      </c>
      <c r="CL262" s="26">
        <v>460.6</v>
      </c>
      <c r="CM262" s="26">
        <v>5.32</v>
      </c>
      <c r="CN262" s="26">
        <v>5.32</v>
      </c>
      <c r="CO262" s="26">
        <v>5.32</v>
      </c>
      <c r="CP262" s="26">
        <v>0</v>
      </c>
      <c r="CQ262" s="26">
        <v>0</v>
      </c>
    </row>
    <row r="263" spans="1:95" s="26" customFormat="1" x14ac:dyDescent="0.25">
      <c r="A263" s="23" t="str">
        <f>"-"</f>
        <v>-</v>
      </c>
      <c r="B263" s="24" t="s">
        <v>104</v>
      </c>
      <c r="C263" s="25">
        <v>5</v>
      </c>
      <c r="D263" s="25">
        <v>0.04</v>
      </c>
      <c r="E263" s="25">
        <v>0.04</v>
      </c>
      <c r="F263" s="25">
        <v>3.63</v>
      </c>
      <c r="G263" s="25">
        <v>0</v>
      </c>
      <c r="H263" s="25">
        <v>7.0000000000000007E-2</v>
      </c>
      <c r="I263" s="25">
        <v>33.031999999999996</v>
      </c>
      <c r="J263" s="25">
        <v>2.36</v>
      </c>
      <c r="K263" s="25">
        <v>0.11</v>
      </c>
      <c r="L263" s="25">
        <v>0</v>
      </c>
      <c r="M263" s="25">
        <v>0</v>
      </c>
      <c r="N263" s="25">
        <v>7.0000000000000007E-2</v>
      </c>
      <c r="O263" s="25">
        <v>0</v>
      </c>
      <c r="P263" s="25">
        <v>0</v>
      </c>
      <c r="Q263" s="25">
        <v>0</v>
      </c>
      <c r="R263" s="25">
        <v>0</v>
      </c>
      <c r="S263" s="25">
        <v>0</v>
      </c>
      <c r="T263" s="25">
        <v>7.0000000000000007E-2</v>
      </c>
      <c r="U263" s="25">
        <v>0.75</v>
      </c>
      <c r="V263" s="25">
        <v>1.5</v>
      </c>
      <c r="W263" s="25">
        <v>1.2</v>
      </c>
      <c r="X263" s="25">
        <v>0</v>
      </c>
      <c r="Y263" s="25">
        <v>1.5</v>
      </c>
      <c r="Z263" s="25">
        <v>0.01</v>
      </c>
      <c r="AA263" s="25">
        <v>20</v>
      </c>
      <c r="AB263" s="25">
        <v>15</v>
      </c>
      <c r="AC263" s="25">
        <v>22.5</v>
      </c>
      <c r="AD263" s="25">
        <v>0.05</v>
      </c>
      <c r="AE263" s="25">
        <v>0</v>
      </c>
      <c r="AF263" s="25">
        <v>0.01</v>
      </c>
      <c r="AG263" s="25">
        <v>0.01</v>
      </c>
      <c r="AH263" s="25">
        <v>0.01</v>
      </c>
      <c r="AI263" s="25">
        <v>0</v>
      </c>
      <c r="AJ263" s="26">
        <v>0</v>
      </c>
      <c r="AK263" s="26">
        <v>2.1</v>
      </c>
      <c r="AL263" s="26">
        <v>2.0499999999999998</v>
      </c>
      <c r="AM263" s="26">
        <v>3.8</v>
      </c>
      <c r="AN263" s="26">
        <v>2.25</v>
      </c>
      <c r="AO263" s="26">
        <v>0.85</v>
      </c>
      <c r="AP263" s="26">
        <v>2.35</v>
      </c>
      <c r="AQ263" s="26">
        <v>2.15</v>
      </c>
      <c r="AR263" s="26">
        <v>2.1</v>
      </c>
      <c r="AS263" s="26">
        <v>1.8</v>
      </c>
      <c r="AT263" s="26">
        <v>1.3</v>
      </c>
      <c r="AU263" s="26">
        <v>2.85</v>
      </c>
      <c r="AV263" s="26">
        <v>1.75</v>
      </c>
      <c r="AW263" s="26">
        <v>1.2</v>
      </c>
      <c r="AX263" s="26">
        <v>7.1</v>
      </c>
      <c r="AY263" s="26">
        <v>0</v>
      </c>
      <c r="AZ263" s="26">
        <v>2.4</v>
      </c>
      <c r="BA263" s="26">
        <v>2.7</v>
      </c>
      <c r="BB263" s="26">
        <v>2.1</v>
      </c>
      <c r="BC263" s="26">
        <v>0.5</v>
      </c>
      <c r="BD263" s="26">
        <v>0.13</v>
      </c>
      <c r="BE263" s="26">
        <v>0.06</v>
      </c>
      <c r="BF263" s="26">
        <v>0.03</v>
      </c>
      <c r="BG263" s="26">
        <v>0.08</v>
      </c>
      <c r="BH263" s="26">
        <v>0.09</v>
      </c>
      <c r="BI263" s="26">
        <v>0.4</v>
      </c>
      <c r="BJ263" s="26">
        <v>0</v>
      </c>
      <c r="BK263" s="26">
        <v>1.1000000000000001</v>
      </c>
      <c r="BL263" s="26">
        <v>0</v>
      </c>
      <c r="BM263" s="26">
        <v>0.34</v>
      </c>
      <c r="BN263" s="26">
        <v>0</v>
      </c>
      <c r="BO263" s="26">
        <v>0</v>
      </c>
      <c r="BP263" s="26">
        <v>0</v>
      </c>
      <c r="BQ263" s="26">
        <v>0.08</v>
      </c>
      <c r="BR263" s="26">
        <v>0.12</v>
      </c>
      <c r="BS263" s="26">
        <v>0.9</v>
      </c>
      <c r="BT263" s="26">
        <v>0</v>
      </c>
      <c r="BU263" s="26">
        <v>0</v>
      </c>
      <c r="BV263" s="26">
        <v>0.05</v>
      </c>
      <c r="BW263" s="26">
        <v>0</v>
      </c>
      <c r="BX263" s="26">
        <v>0</v>
      </c>
      <c r="BY263" s="26">
        <v>0</v>
      </c>
      <c r="BZ263" s="26">
        <v>0</v>
      </c>
      <c r="CA263" s="26">
        <v>0</v>
      </c>
      <c r="CB263" s="26">
        <v>1.25</v>
      </c>
      <c r="CC263" s="27"/>
      <c r="CD263" s="27"/>
      <c r="CE263" s="26">
        <v>22.5</v>
      </c>
      <c r="CG263" s="26">
        <v>0.2</v>
      </c>
      <c r="CH263" s="26">
        <v>0.05</v>
      </c>
      <c r="CI263" s="26">
        <v>0.13</v>
      </c>
      <c r="CJ263" s="26">
        <v>10</v>
      </c>
      <c r="CK263" s="26">
        <v>4.0999999999999996</v>
      </c>
      <c r="CL263" s="26">
        <v>7.05</v>
      </c>
      <c r="CM263" s="26">
        <v>0.86</v>
      </c>
      <c r="CN263" s="26">
        <v>0.44</v>
      </c>
      <c r="CO263" s="26">
        <v>0.65</v>
      </c>
      <c r="CP263" s="26">
        <v>0</v>
      </c>
      <c r="CQ263" s="26">
        <v>0</v>
      </c>
    </row>
    <row r="264" spans="1:95" s="26" customFormat="1" x14ac:dyDescent="0.25">
      <c r="A264" s="23" t="str">
        <f>"-"</f>
        <v>-</v>
      </c>
      <c r="B264" s="24" t="s">
        <v>105</v>
      </c>
      <c r="C264" s="25">
        <v>20</v>
      </c>
      <c r="D264" s="25">
        <v>1.5</v>
      </c>
      <c r="E264" s="25">
        <v>0</v>
      </c>
      <c r="F264" s="25">
        <v>1.96</v>
      </c>
      <c r="G264" s="25">
        <v>0</v>
      </c>
      <c r="H264" s="25">
        <v>15.34</v>
      </c>
      <c r="I264" s="25">
        <v>84.452000000000012</v>
      </c>
      <c r="J264" s="25">
        <v>0.42</v>
      </c>
      <c r="K264" s="25">
        <v>0</v>
      </c>
      <c r="L264" s="25">
        <v>0</v>
      </c>
      <c r="M264" s="25">
        <v>0</v>
      </c>
      <c r="N264" s="25">
        <v>4.72</v>
      </c>
      <c r="O264" s="25">
        <v>10.16</v>
      </c>
      <c r="P264" s="25">
        <v>0.46</v>
      </c>
      <c r="Q264" s="25">
        <v>0</v>
      </c>
      <c r="R264" s="25">
        <v>0</v>
      </c>
      <c r="S264" s="25">
        <v>0.1</v>
      </c>
      <c r="T264" s="25">
        <v>0.2</v>
      </c>
      <c r="U264" s="25">
        <v>66</v>
      </c>
      <c r="V264" s="25">
        <v>22</v>
      </c>
      <c r="W264" s="25">
        <v>5.8</v>
      </c>
      <c r="X264" s="25">
        <v>4</v>
      </c>
      <c r="Y264" s="25">
        <v>18</v>
      </c>
      <c r="Z264" s="25">
        <v>0.42</v>
      </c>
      <c r="AA264" s="25">
        <v>2</v>
      </c>
      <c r="AB264" s="25">
        <v>1.6</v>
      </c>
      <c r="AC264" s="25">
        <v>2.2000000000000002</v>
      </c>
      <c r="AD264" s="25">
        <v>0.7</v>
      </c>
      <c r="AE264" s="25">
        <v>0.02</v>
      </c>
      <c r="AF264" s="25">
        <v>0.01</v>
      </c>
      <c r="AG264" s="25">
        <v>0.14000000000000001</v>
      </c>
      <c r="AH264" s="25">
        <v>0.38</v>
      </c>
      <c r="AI264" s="25">
        <v>0</v>
      </c>
      <c r="AJ264" s="26">
        <v>0</v>
      </c>
      <c r="AK264" s="26">
        <v>249.4</v>
      </c>
      <c r="AL264" s="26">
        <v>185.2</v>
      </c>
      <c r="AM264" s="26">
        <v>318.8</v>
      </c>
      <c r="AN264" s="26">
        <v>286.60000000000002</v>
      </c>
      <c r="AO264" s="26">
        <v>87.6</v>
      </c>
      <c r="AP264" s="26">
        <v>162.4</v>
      </c>
      <c r="AQ264" s="26">
        <v>47.6</v>
      </c>
      <c r="AR264" s="26">
        <v>185.6</v>
      </c>
      <c r="AS264" s="26">
        <v>0</v>
      </c>
      <c r="AT264" s="26">
        <v>0</v>
      </c>
      <c r="AU264" s="26">
        <v>0</v>
      </c>
      <c r="AV264" s="26">
        <v>87.8</v>
      </c>
      <c r="AW264" s="26">
        <v>0</v>
      </c>
      <c r="AX264" s="26">
        <v>0</v>
      </c>
      <c r="AY264" s="26">
        <v>0</v>
      </c>
      <c r="AZ264" s="26">
        <v>0</v>
      </c>
      <c r="BA264" s="26">
        <v>0</v>
      </c>
      <c r="BB264" s="26">
        <v>0</v>
      </c>
      <c r="BC264" s="26">
        <v>0</v>
      </c>
      <c r="BD264" s="26">
        <v>0</v>
      </c>
      <c r="BE264" s="26">
        <v>0</v>
      </c>
      <c r="BF264" s="26">
        <v>0</v>
      </c>
      <c r="BG264" s="26">
        <v>0</v>
      </c>
      <c r="BH264" s="26">
        <v>0</v>
      </c>
      <c r="BI264" s="26">
        <v>0</v>
      </c>
      <c r="BJ264" s="26">
        <v>0</v>
      </c>
      <c r="BK264" s="26">
        <v>0</v>
      </c>
      <c r="BL264" s="26">
        <v>0</v>
      </c>
      <c r="BM264" s="26">
        <v>0</v>
      </c>
      <c r="BN264" s="26">
        <v>0</v>
      </c>
      <c r="BO264" s="26">
        <v>0</v>
      </c>
      <c r="BP264" s="26">
        <v>0</v>
      </c>
      <c r="BQ264" s="26">
        <v>0</v>
      </c>
      <c r="BR264" s="26">
        <v>0</v>
      </c>
      <c r="BS264" s="26">
        <v>0</v>
      </c>
      <c r="BT264" s="26">
        <v>0</v>
      </c>
      <c r="BU264" s="26">
        <v>0</v>
      </c>
      <c r="BV264" s="26">
        <v>0</v>
      </c>
      <c r="BW264" s="26">
        <v>0</v>
      </c>
      <c r="BX264" s="26">
        <v>0</v>
      </c>
      <c r="BY264" s="26">
        <v>0</v>
      </c>
      <c r="BZ264" s="26">
        <v>0</v>
      </c>
      <c r="CA264" s="26">
        <v>0</v>
      </c>
      <c r="CB264" s="26">
        <v>0.9</v>
      </c>
      <c r="CC264" s="27"/>
      <c r="CD264" s="27"/>
      <c r="CE264" s="26">
        <v>2.27</v>
      </c>
      <c r="CG264" s="26">
        <v>1.26</v>
      </c>
      <c r="CH264" s="26">
        <v>1.26</v>
      </c>
      <c r="CI264" s="26">
        <v>1.26</v>
      </c>
      <c r="CJ264" s="26">
        <v>648</v>
      </c>
      <c r="CK264" s="26">
        <v>414</v>
      </c>
      <c r="CL264" s="26">
        <v>531</v>
      </c>
      <c r="CM264" s="26">
        <v>6.16</v>
      </c>
      <c r="CN264" s="26">
        <v>6.16</v>
      </c>
      <c r="CO264" s="26">
        <v>6.16</v>
      </c>
      <c r="CP264" s="26">
        <v>0</v>
      </c>
      <c r="CQ264" s="26">
        <v>0</v>
      </c>
    </row>
    <row r="265" spans="1:95" s="26" customFormat="1" x14ac:dyDescent="0.25">
      <c r="A265" s="23" t="str">
        <f>"27/10"</f>
        <v>27/10</v>
      </c>
      <c r="B265" s="24" t="s">
        <v>121</v>
      </c>
      <c r="C265" s="25">
        <v>180</v>
      </c>
      <c r="D265" s="25">
        <v>0.18</v>
      </c>
      <c r="E265" s="25">
        <v>0</v>
      </c>
      <c r="F265" s="25">
        <v>0.04</v>
      </c>
      <c r="G265" s="25">
        <v>0.04</v>
      </c>
      <c r="H265" s="25">
        <v>8.93</v>
      </c>
      <c r="I265" s="25">
        <v>34.881569999999996</v>
      </c>
      <c r="J265" s="25">
        <v>0</v>
      </c>
      <c r="K265" s="25">
        <v>0</v>
      </c>
      <c r="L265" s="25">
        <v>0</v>
      </c>
      <c r="M265" s="25">
        <v>0</v>
      </c>
      <c r="N265" s="25">
        <v>8.84</v>
      </c>
      <c r="O265" s="25">
        <v>0</v>
      </c>
      <c r="P265" s="25">
        <v>0.09</v>
      </c>
      <c r="Q265" s="25">
        <v>0</v>
      </c>
      <c r="R265" s="25">
        <v>0</v>
      </c>
      <c r="S265" s="25">
        <v>0</v>
      </c>
      <c r="T265" s="25">
        <v>0.06</v>
      </c>
      <c r="U265" s="25">
        <v>0.09</v>
      </c>
      <c r="V265" s="25">
        <v>0.27</v>
      </c>
      <c r="W265" s="25">
        <v>0.26</v>
      </c>
      <c r="X265" s="25">
        <v>0</v>
      </c>
      <c r="Y265" s="25">
        <v>0</v>
      </c>
      <c r="Z265" s="25">
        <v>0.03</v>
      </c>
      <c r="AA265" s="25">
        <v>0</v>
      </c>
      <c r="AB265" s="25">
        <v>0</v>
      </c>
      <c r="AC265" s="25">
        <v>0</v>
      </c>
      <c r="AD265" s="25">
        <v>0</v>
      </c>
      <c r="AE265" s="25">
        <v>0</v>
      </c>
      <c r="AF265" s="25">
        <v>0</v>
      </c>
      <c r="AG265" s="25">
        <v>0</v>
      </c>
      <c r="AH265" s="25">
        <v>0</v>
      </c>
      <c r="AI265" s="25">
        <v>0</v>
      </c>
      <c r="AJ265" s="26">
        <v>0</v>
      </c>
      <c r="AK265" s="26">
        <v>0</v>
      </c>
      <c r="AL265" s="26">
        <v>0</v>
      </c>
      <c r="AM265" s="26">
        <v>0</v>
      </c>
      <c r="AN265" s="26">
        <v>0</v>
      </c>
      <c r="AO265" s="26">
        <v>0</v>
      </c>
      <c r="AP265" s="26">
        <v>0</v>
      </c>
      <c r="AQ265" s="26">
        <v>0</v>
      </c>
      <c r="AR265" s="26">
        <v>0</v>
      </c>
      <c r="AS265" s="26">
        <v>0</v>
      </c>
      <c r="AT265" s="26">
        <v>0</v>
      </c>
      <c r="AU265" s="26">
        <v>0</v>
      </c>
      <c r="AV265" s="26">
        <v>0</v>
      </c>
      <c r="AW265" s="26">
        <v>0</v>
      </c>
      <c r="AX265" s="26">
        <v>0</v>
      </c>
      <c r="AY265" s="26">
        <v>0</v>
      </c>
      <c r="AZ265" s="26">
        <v>0</v>
      </c>
      <c r="BA265" s="26">
        <v>0</v>
      </c>
      <c r="BB265" s="26">
        <v>0</v>
      </c>
      <c r="BC265" s="26">
        <v>0</v>
      </c>
      <c r="BD265" s="26">
        <v>0</v>
      </c>
      <c r="BE265" s="26">
        <v>0</v>
      </c>
      <c r="BF265" s="26">
        <v>0</v>
      </c>
      <c r="BG265" s="26">
        <v>0</v>
      </c>
      <c r="BH265" s="26">
        <v>0</v>
      </c>
      <c r="BI265" s="26">
        <v>0</v>
      </c>
      <c r="BJ265" s="26">
        <v>0</v>
      </c>
      <c r="BK265" s="26">
        <v>0</v>
      </c>
      <c r="BL265" s="26">
        <v>0</v>
      </c>
      <c r="BM265" s="26">
        <v>0</v>
      </c>
      <c r="BN265" s="26">
        <v>0</v>
      </c>
      <c r="BO265" s="26">
        <v>0</v>
      </c>
      <c r="BP265" s="26">
        <v>0</v>
      </c>
      <c r="BQ265" s="26">
        <v>0</v>
      </c>
      <c r="BR265" s="26">
        <v>0</v>
      </c>
      <c r="BS265" s="26">
        <v>0</v>
      </c>
      <c r="BT265" s="26">
        <v>0</v>
      </c>
      <c r="BU265" s="26">
        <v>0</v>
      </c>
      <c r="BV265" s="26">
        <v>0</v>
      </c>
      <c r="BW265" s="26">
        <v>0</v>
      </c>
      <c r="BX265" s="26">
        <v>0</v>
      </c>
      <c r="BY265" s="26">
        <v>0</v>
      </c>
      <c r="BZ265" s="26">
        <v>0</v>
      </c>
      <c r="CA265" s="26">
        <v>0</v>
      </c>
      <c r="CB265" s="26">
        <v>180.09</v>
      </c>
      <c r="CC265" s="27"/>
      <c r="CD265" s="27"/>
      <c r="CE265" s="26">
        <v>0</v>
      </c>
      <c r="CG265" s="26">
        <v>3.14</v>
      </c>
      <c r="CH265" s="26">
        <v>3.14</v>
      </c>
      <c r="CI265" s="26">
        <v>3.14</v>
      </c>
      <c r="CJ265" s="26">
        <v>363.75</v>
      </c>
      <c r="CK265" s="26">
        <v>138</v>
      </c>
      <c r="CL265" s="26">
        <v>250.88</v>
      </c>
      <c r="CM265" s="26">
        <v>33.32</v>
      </c>
      <c r="CN265" s="26">
        <v>19.82</v>
      </c>
      <c r="CO265" s="26">
        <v>26.57</v>
      </c>
      <c r="CP265" s="26">
        <v>9</v>
      </c>
      <c r="CQ265" s="26">
        <v>0</v>
      </c>
    </row>
    <row r="266" spans="1:95" s="15" customFormat="1" ht="31.5" x14ac:dyDescent="0.25">
      <c r="A266" s="19" t="str">
        <f>"11/4"</f>
        <v>11/4</v>
      </c>
      <c r="B266" s="20" t="s">
        <v>128</v>
      </c>
      <c r="C266" s="21">
        <v>180</v>
      </c>
      <c r="D266" s="21">
        <v>5.89</v>
      </c>
      <c r="E266" s="21">
        <v>2.12</v>
      </c>
      <c r="F266" s="21">
        <v>5.5</v>
      </c>
      <c r="G266" s="21">
        <v>1.19</v>
      </c>
      <c r="H266" s="21">
        <v>29.37</v>
      </c>
      <c r="I266" s="21">
        <v>189.0927954</v>
      </c>
      <c r="J266" s="21">
        <v>3.45</v>
      </c>
      <c r="K266" s="21">
        <v>0.1</v>
      </c>
      <c r="L266" s="21">
        <v>0</v>
      </c>
      <c r="M266" s="21">
        <v>0</v>
      </c>
      <c r="N266" s="21">
        <v>7.02</v>
      </c>
      <c r="O266" s="21">
        <v>21.16</v>
      </c>
      <c r="P266" s="21">
        <v>1.18</v>
      </c>
      <c r="Q266" s="21">
        <v>0</v>
      </c>
      <c r="R266" s="21">
        <v>0</v>
      </c>
      <c r="S266" s="21">
        <v>7.0000000000000007E-2</v>
      </c>
      <c r="T266" s="21">
        <v>1.42</v>
      </c>
      <c r="U266" s="21">
        <v>214.51</v>
      </c>
      <c r="V266" s="21">
        <v>160.66999999999999</v>
      </c>
      <c r="W266" s="21">
        <v>87.09</v>
      </c>
      <c r="X266" s="21">
        <v>34.85</v>
      </c>
      <c r="Y266" s="21">
        <v>130.82</v>
      </c>
      <c r="Z266" s="21">
        <v>0.94</v>
      </c>
      <c r="AA266" s="21">
        <v>19.440000000000001</v>
      </c>
      <c r="AB266" s="21">
        <v>22.32</v>
      </c>
      <c r="AC266" s="21">
        <v>37.17</v>
      </c>
      <c r="AD266" s="21">
        <v>0.15</v>
      </c>
      <c r="AE266" s="21">
        <v>0.13</v>
      </c>
      <c r="AF266" s="21">
        <v>0.1</v>
      </c>
      <c r="AG266" s="21">
        <v>0.52</v>
      </c>
      <c r="AH266" s="21">
        <v>2.2400000000000002</v>
      </c>
      <c r="AI266" s="21">
        <v>0.37</v>
      </c>
      <c r="AJ266" s="15">
        <v>0</v>
      </c>
      <c r="AK266" s="15">
        <v>160.82</v>
      </c>
      <c r="AL266" s="15">
        <v>147.25</v>
      </c>
      <c r="AM266" s="15">
        <v>522.32000000000005</v>
      </c>
      <c r="AN266" s="15">
        <v>99.36</v>
      </c>
      <c r="AO266" s="15">
        <v>100.89</v>
      </c>
      <c r="AP266" s="15">
        <v>137.35</v>
      </c>
      <c r="AQ266" s="15">
        <v>62.73</v>
      </c>
      <c r="AR266" s="15">
        <v>198.05</v>
      </c>
      <c r="AS266" s="15">
        <v>365.3</v>
      </c>
      <c r="AT266" s="15">
        <v>144.91999999999999</v>
      </c>
      <c r="AU266" s="15">
        <v>222.37</v>
      </c>
      <c r="AV266" s="15">
        <v>89.46</v>
      </c>
      <c r="AW266" s="15">
        <v>102.54</v>
      </c>
      <c r="AX266" s="15">
        <v>757.25</v>
      </c>
      <c r="AY266" s="15">
        <v>0</v>
      </c>
      <c r="AZ266" s="15">
        <v>276.13</v>
      </c>
      <c r="BA266" s="15">
        <v>239.16</v>
      </c>
      <c r="BB266" s="15">
        <v>140.52000000000001</v>
      </c>
      <c r="BC266" s="15">
        <v>61.34</v>
      </c>
      <c r="BD266" s="15">
        <v>0.11</v>
      </c>
      <c r="BE266" s="15">
        <v>0.05</v>
      </c>
      <c r="BF266" s="15">
        <v>0.03</v>
      </c>
      <c r="BG266" s="15">
        <v>0.06</v>
      </c>
      <c r="BH266" s="15">
        <v>7.0000000000000007E-2</v>
      </c>
      <c r="BI266" s="15">
        <v>0.32</v>
      </c>
      <c r="BJ266" s="15">
        <v>0</v>
      </c>
      <c r="BK266" s="15">
        <v>0.95</v>
      </c>
      <c r="BL266" s="15">
        <v>0</v>
      </c>
      <c r="BM266" s="15">
        <v>0.28999999999999998</v>
      </c>
      <c r="BN266" s="15">
        <v>0.01</v>
      </c>
      <c r="BO266" s="15">
        <v>0</v>
      </c>
      <c r="BP266" s="15">
        <v>0</v>
      </c>
      <c r="BQ266" s="15">
        <v>0.06</v>
      </c>
      <c r="BR266" s="15">
        <v>0.1</v>
      </c>
      <c r="BS266" s="15">
        <v>0.88</v>
      </c>
      <c r="BT266" s="15">
        <v>0</v>
      </c>
      <c r="BU266" s="15">
        <v>0</v>
      </c>
      <c r="BV266" s="15">
        <v>0.7</v>
      </c>
      <c r="BW266" s="15">
        <v>0.01</v>
      </c>
      <c r="BX266" s="15">
        <v>0</v>
      </c>
      <c r="BY266" s="15">
        <v>0</v>
      </c>
      <c r="BZ266" s="15">
        <v>0</v>
      </c>
      <c r="CA266" s="15">
        <v>0</v>
      </c>
      <c r="CB266" s="15">
        <v>149.44999999999999</v>
      </c>
      <c r="CC266" s="22"/>
      <c r="CD266" s="22"/>
      <c r="CE266" s="15">
        <v>23.16</v>
      </c>
      <c r="CG266" s="15">
        <v>23.28</v>
      </c>
      <c r="CH266" s="15">
        <v>11.46</v>
      </c>
      <c r="CI266" s="15">
        <v>17.37</v>
      </c>
      <c r="CJ266" s="15">
        <v>1594.25</v>
      </c>
      <c r="CK266" s="15">
        <v>730.44</v>
      </c>
      <c r="CL266" s="15">
        <v>1162.3499999999999</v>
      </c>
      <c r="CM266" s="15">
        <v>27.55</v>
      </c>
      <c r="CN266" s="15">
        <v>14.21</v>
      </c>
      <c r="CO266" s="15">
        <v>20.88</v>
      </c>
      <c r="CP266" s="15">
        <v>3.6</v>
      </c>
      <c r="CQ266" s="15">
        <v>0.45</v>
      </c>
    </row>
    <row r="267" spans="1:95" s="16" customFormat="1" x14ac:dyDescent="0.25">
      <c r="A267" s="28"/>
      <c r="B267" s="29" t="s">
        <v>108</v>
      </c>
      <c r="C267" s="30">
        <f>SUM(C262:C266)</f>
        <v>425</v>
      </c>
      <c r="D267" s="30">
        <f t="shared" ref="D267:BO267" si="88">SUM(D262:D266)</f>
        <v>10.69</v>
      </c>
      <c r="E267" s="30">
        <f t="shared" si="88"/>
        <v>2.16</v>
      </c>
      <c r="F267" s="30">
        <f t="shared" si="88"/>
        <v>12.33</v>
      </c>
      <c r="G267" s="30">
        <f t="shared" si="88"/>
        <v>2.4299999999999997</v>
      </c>
      <c r="H267" s="30">
        <f t="shared" si="88"/>
        <v>75.03</v>
      </c>
      <c r="I267" s="30">
        <f t="shared" si="88"/>
        <v>449.26636539999998</v>
      </c>
      <c r="J267" s="30">
        <f t="shared" si="88"/>
        <v>6.43</v>
      </c>
      <c r="K267" s="30">
        <f t="shared" si="88"/>
        <v>0.21000000000000002</v>
      </c>
      <c r="L267" s="30">
        <f t="shared" si="88"/>
        <v>0</v>
      </c>
      <c r="M267" s="30">
        <f t="shared" si="88"/>
        <v>0</v>
      </c>
      <c r="N267" s="30">
        <f t="shared" si="88"/>
        <v>21.97</v>
      </c>
      <c r="O267" s="30">
        <f t="shared" si="88"/>
        <v>50.04</v>
      </c>
      <c r="P267" s="30">
        <f t="shared" si="88"/>
        <v>3.01</v>
      </c>
      <c r="Q267" s="30">
        <f t="shared" si="88"/>
        <v>0</v>
      </c>
      <c r="R267" s="30">
        <f t="shared" si="88"/>
        <v>0</v>
      </c>
      <c r="S267" s="30">
        <f t="shared" si="88"/>
        <v>0.29000000000000004</v>
      </c>
      <c r="T267" s="30">
        <f t="shared" si="88"/>
        <v>2.3899999999999997</v>
      </c>
      <c r="U267" s="30">
        <f t="shared" si="88"/>
        <v>452.95</v>
      </c>
      <c r="V267" s="30">
        <f t="shared" si="88"/>
        <v>236.83999999999997</v>
      </c>
      <c r="W267" s="30">
        <f t="shared" si="88"/>
        <v>103.15</v>
      </c>
      <c r="X267" s="30">
        <f t="shared" si="88"/>
        <v>52.05</v>
      </c>
      <c r="Y267" s="30">
        <f t="shared" si="88"/>
        <v>184.32</v>
      </c>
      <c r="Z267" s="30">
        <f t="shared" si="88"/>
        <v>2.2000000000000002</v>
      </c>
      <c r="AA267" s="30">
        <f t="shared" si="88"/>
        <v>41.44</v>
      </c>
      <c r="AB267" s="30">
        <f t="shared" si="88"/>
        <v>38.92</v>
      </c>
      <c r="AC267" s="30">
        <f t="shared" si="88"/>
        <v>61.870000000000005</v>
      </c>
      <c r="AD267" s="30">
        <f t="shared" si="88"/>
        <v>1.58</v>
      </c>
      <c r="AE267" s="30">
        <f t="shared" si="88"/>
        <v>0.21000000000000002</v>
      </c>
      <c r="AF267" s="30">
        <f t="shared" si="88"/>
        <v>0.14000000000000001</v>
      </c>
      <c r="AG267" s="30">
        <f t="shared" si="88"/>
        <v>1.31</v>
      </c>
      <c r="AH267" s="30">
        <f t="shared" si="88"/>
        <v>3.83</v>
      </c>
      <c r="AI267" s="30">
        <f t="shared" si="88"/>
        <v>0.37</v>
      </c>
      <c r="AJ267" s="30">
        <f t="shared" si="88"/>
        <v>0</v>
      </c>
      <c r="AK267" s="30">
        <f t="shared" si="88"/>
        <v>561.12</v>
      </c>
      <c r="AL267" s="30">
        <f t="shared" si="88"/>
        <v>488.9</v>
      </c>
      <c r="AM267" s="30">
        <f t="shared" si="88"/>
        <v>1081.3200000000002</v>
      </c>
      <c r="AN267" s="30">
        <f t="shared" si="88"/>
        <v>467.81000000000006</v>
      </c>
      <c r="AO267" s="30">
        <f t="shared" si="88"/>
        <v>236.14</v>
      </c>
      <c r="AP267" s="30">
        <f t="shared" si="88"/>
        <v>395.70000000000005</v>
      </c>
      <c r="AQ267" s="30">
        <f t="shared" si="88"/>
        <v>147.68</v>
      </c>
      <c r="AR267" s="30">
        <f t="shared" si="88"/>
        <v>553.75</v>
      </c>
      <c r="AS267" s="30">
        <f t="shared" si="88"/>
        <v>471.5</v>
      </c>
      <c r="AT267" s="30">
        <f t="shared" si="88"/>
        <v>291.41999999999996</v>
      </c>
      <c r="AU267" s="30">
        <f t="shared" si="88"/>
        <v>345.62</v>
      </c>
      <c r="AV267" s="30">
        <f t="shared" si="88"/>
        <v>243.40999999999997</v>
      </c>
      <c r="AW267" s="30">
        <f t="shared" si="88"/>
        <v>215.74</v>
      </c>
      <c r="AX267" s="30">
        <f t="shared" si="88"/>
        <v>1694.35</v>
      </c>
      <c r="AY267" s="30">
        <f t="shared" si="88"/>
        <v>0</v>
      </c>
      <c r="AZ267" s="30">
        <f t="shared" si="88"/>
        <v>581.32999999999993</v>
      </c>
      <c r="BA267" s="30">
        <f t="shared" si="88"/>
        <v>374.26</v>
      </c>
      <c r="BB267" s="30">
        <f t="shared" si="88"/>
        <v>231.42000000000002</v>
      </c>
      <c r="BC267" s="30">
        <f t="shared" si="88"/>
        <v>131.04000000000002</v>
      </c>
      <c r="BD267" s="30">
        <f t="shared" si="88"/>
        <v>0.24</v>
      </c>
      <c r="BE267" s="30">
        <f t="shared" si="88"/>
        <v>0.11</v>
      </c>
      <c r="BF267" s="30">
        <f t="shared" si="88"/>
        <v>0.06</v>
      </c>
      <c r="BG267" s="30">
        <f t="shared" si="88"/>
        <v>0.14000000000000001</v>
      </c>
      <c r="BH267" s="30">
        <f t="shared" si="88"/>
        <v>0.16</v>
      </c>
      <c r="BI267" s="30">
        <f t="shared" si="88"/>
        <v>0.73</v>
      </c>
      <c r="BJ267" s="30">
        <f t="shared" si="88"/>
        <v>0</v>
      </c>
      <c r="BK267" s="30">
        <f t="shared" si="88"/>
        <v>2.1799999999999997</v>
      </c>
      <c r="BL267" s="30">
        <f t="shared" si="88"/>
        <v>0</v>
      </c>
      <c r="BM267" s="30">
        <f t="shared" si="88"/>
        <v>0.69</v>
      </c>
      <c r="BN267" s="30">
        <f t="shared" si="88"/>
        <v>0.01</v>
      </c>
      <c r="BO267" s="30">
        <f t="shared" si="88"/>
        <v>0</v>
      </c>
      <c r="BP267" s="30">
        <f t="shared" ref="BP267:CO267" si="89">SUM(BP262:BP266)</f>
        <v>0</v>
      </c>
      <c r="BQ267" s="30">
        <f t="shared" si="89"/>
        <v>0.14000000000000001</v>
      </c>
      <c r="BR267" s="30">
        <f t="shared" si="89"/>
        <v>0.22</v>
      </c>
      <c r="BS267" s="30">
        <f t="shared" si="89"/>
        <v>2.25</v>
      </c>
      <c r="BT267" s="30">
        <f t="shared" si="89"/>
        <v>0</v>
      </c>
      <c r="BU267" s="30">
        <f t="shared" si="89"/>
        <v>0</v>
      </c>
      <c r="BV267" s="30">
        <f t="shared" si="89"/>
        <v>1.0999999999999999</v>
      </c>
      <c r="BW267" s="30">
        <f t="shared" si="89"/>
        <v>0.02</v>
      </c>
      <c r="BX267" s="30">
        <f t="shared" si="89"/>
        <v>0</v>
      </c>
      <c r="BY267" s="30">
        <f t="shared" si="89"/>
        <v>0</v>
      </c>
      <c r="BZ267" s="30">
        <f t="shared" si="89"/>
        <v>0</v>
      </c>
      <c r="CA267" s="30">
        <f t="shared" si="89"/>
        <v>0</v>
      </c>
      <c r="CB267" s="30">
        <f t="shared" si="89"/>
        <v>345.33</v>
      </c>
      <c r="CC267" s="30">
        <f t="shared" si="89"/>
        <v>0</v>
      </c>
      <c r="CD267" s="30">
        <f t="shared" si="89"/>
        <v>0</v>
      </c>
      <c r="CE267" s="30">
        <f t="shared" si="89"/>
        <v>47.93</v>
      </c>
      <c r="CF267" s="30">
        <f t="shared" si="89"/>
        <v>0</v>
      </c>
      <c r="CG267" s="30">
        <f t="shared" si="89"/>
        <v>27.880000000000003</v>
      </c>
      <c r="CH267" s="30">
        <f t="shared" si="89"/>
        <v>15.91</v>
      </c>
      <c r="CI267" s="30">
        <f t="shared" si="89"/>
        <v>21.900000000000002</v>
      </c>
      <c r="CJ267" s="30">
        <f t="shared" si="89"/>
        <v>3281</v>
      </c>
      <c r="CK267" s="30">
        <f t="shared" si="89"/>
        <v>1542.74</v>
      </c>
      <c r="CL267" s="30">
        <f t="shared" si="89"/>
        <v>2411.88</v>
      </c>
      <c r="CM267" s="30">
        <f t="shared" si="89"/>
        <v>73.209999999999994</v>
      </c>
      <c r="CN267" s="30">
        <f t="shared" si="89"/>
        <v>45.95</v>
      </c>
      <c r="CO267" s="30">
        <f t="shared" si="89"/>
        <v>59.58</v>
      </c>
      <c r="CP267" s="16">
        <v>12.6</v>
      </c>
      <c r="CQ267" s="16">
        <v>0.45</v>
      </c>
    </row>
    <row r="268" spans="1:95" x14ac:dyDescent="0.25">
      <c r="B268" s="18" t="s">
        <v>109</v>
      </c>
    </row>
    <row r="269" spans="1:95" s="15" customFormat="1" x14ac:dyDescent="0.25">
      <c r="A269" s="19" t="str">
        <f>"-"</f>
        <v>-</v>
      </c>
      <c r="B269" s="20" t="s">
        <v>110</v>
      </c>
      <c r="C269" s="21">
        <v>100</v>
      </c>
      <c r="D269" s="21">
        <v>0.5</v>
      </c>
      <c r="E269" s="21">
        <v>0</v>
      </c>
      <c r="F269" s="21">
        <v>0.1</v>
      </c>
      <c r="G269" s="21">
        <v>0</v>
      </c>
      <c r="H269" s="21">
        <v>10.3</v>
      </c>
      <c r="I269" s="21">
        <v>43.239999999999995</v>
      </c>
      <c r="J269" s="21">
        <v>0</v>
      </c>
      <c r="K269" s="21">
        <v>0</v>
      </c>
      <c r="L269" s="21">
        <v>0</v>
      </c>
      <c r="M269" s="21">
        <v>0</v>
      </c>
      <c r="N269" s="21">
        <v>9.9</v>
      </c>
      <c r="O269" s="21">
        <v>0.2</v>
      </c>
      <c r="P269" s="21">
        <v>0.2</v>
      </c>
      <c r="Q269" s="21">
        <v>0</v>
      </c>
      <c r="R269" s="21">
        <v>0</v>
      </c>
      <c r="S269" s="21">
        <v>0.5</v>
      </c>
      <c r="T269" s="21">
        <v>0.3</v>
      </c>
      <c r="U269" s="21">
        <v>6</v>
      </c>
      <c r="V269" s="21">
        <v>120</v>
      </c>
      <c r="W269" s="21">
        <v>7</v>
      </c>
      <c r="X269" s="21">
        <v>4</v>
      </c>
      <c r="Y269" s="21">
        <v>7</v>
      </c>
      <c r="Z269" s="21">
        <v>1.4</v>
      </c>
      <c r="AA269" s="21">
        <v>0</v>
      </c>
      <c r="AB269" s="21">
        <v>0</v>
      </c>
      <c r="AC269" s="21">
        <v>0</v>
      </c>
      <c r="AD269" s="21">
        <v>0.1</v>
      </c>
      <c r="AE269" s="21">
        <v>0.01</v>
      </c>
      <c r="AF269" s="21">
        <v>0.01</v>
      </c>
      <c r="AG269" s="21">
        <v>0.1</v>
      </c>
      <c r="AH269" s="21">
        <v>0.2</v>
      </c>
      <c r="AI269" s="21">
        <v>2</v>
      </c>
      <c r="AJ269" s="15">
        <v>0.2</v>
      </c>
      <c r="AK269" s="15">
        <v>8</v>
      </c>
      <c r="AL269" s="15">
        <v>10</v>
      </c>
      <c r="AM269" s="15">
        <v>14</v>
      </c>
      <c r="AN269" s="15">
        <v>14</v>
      </c>
      <c r="AO269" s="15">
        <v>2</v>
      </c>
      <c r="AP269" s="15">
        <v>8</v>
      </c>
      <c r="AQ269" s="15">
        <v>2</v>
      </c>
      <c r="AR269" s="15">
        <v>7</v>
      </c>
      <c r="AS269" s="15">
        <v>13</v>
      </c>
      <c r="AT269" s="15">
        <v>8</v>
      </c>
      <c r="AU269" s="15">
        <v>58</v>
      </c>
      <c r="AV269" s="15">
        <v>5</v>
      </c>
      <c r="AW269" s="15">
        <v>11</v>
      </c>
      <c r="AX269" s="15">
        <v>32</v>
      </c>
      <c r="AY269" s="15">
        <v>0</v>
      </c>
      <c r="AZ269" s="15">
        <v>10</v>
      </c>
      <c r="BA269" s="15">
        <v>12</v>
      </c>
      <c r="BB269" s="15">
        <v>5</v>
      </c>
      <c r="BC269" s="15">
        <v>4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0</v>
      </c>
      <c r="BV269" s="15">
        <v>0</v>
      </c>
      <c r="BW269" s="15">
        <v>0</v>
      </c>
      <c r="BX269" s="15">
        <v>0</v>
      </c>
      <c r="BY269" s="15">
        <v>0</v>
      </c>
      <c r="BZ269" s="15">
        <v>0</v>
      </c>
      <c r="CA269" s="15">
        <v>0</v>
      </c>
      <c r="CB269" s="15">
        <v>88.1</v>
      </c>
      <c r="CC269" s="22"/>
      <c r="CD269" s="22"/>
      <c r="CE269" s="15">
        <v>0</v>
      </c>
      <c r="CG269" s="15">
        <v>4</v>
      </c>
      <c r="CH269" s="15">
        <v>4</v>
      </c>
      <c r="CI269" s="15">
        <v>4</v>
      </c>
      <c r="CJ269" s="15">
        <v>400</v>
      </c>
      <c r="CK269" s="15">
        <v>182</v>
      </c>
      <c r="CL269" s="15">
        <v>291</v>
      </c>
      <c r="CM269" s="15">
        <v>0.6</v>
      </c>
      <c r="CN269" s="15">
        <v>0.6</v>
      </c>
      <c r="CO269" s="15">
        <v>0.6</v>
      </c>
      <c r="CP269" s="15">
        <v>0</v>
      </c>
      <c r="CQ269" s="15">
        <v>0</v>
      </c>
    </row>
    <row r="270" spans="1:95" s="16" customFormat="1" x14ac:dyDescent="0.25">
      <c r="A270" s="28"/>
      <c r="B270" s="29" t="s">
        <v>111</v>
      </c>
      <c r="C270" s="30">
        <f>SUM(C269)</f>
        <v>100</v>
      </c>
      <c r="D270" s="30">
        <f t="shared" ref="D270:BO270" si="90">SUM(D269)</f>
        <v>0.5</v>
      </c>
      <c r="E270" s="30">
        <f t="shared" si="90"/>
        <v>0</v>
      </c>
      <c r="F270" s="30">
        <f t="shared" si="90"/>
        <v>0.1</v>
      </c>
      <c r="G270" s="30">
        <f t="shared" si="90"/>
        <v>0</v>
      </c>
      <c r="H270" s="30">
        <f t="shared" si="90"/>
        <v>10.3</v>
      </c>
      <c r="I270" s="30">
        <f t="shared" si="90"/>
        <v>43.239999999999995</v>
      </c>
      <c r="J270" s="30">
        <f t="shared" si="90"/>
        <v>0</v>
      </c>
      <c r="K270" s="30">
        <f t="shared" si="90"/>
        <v>0</v>
      </c>
      <c r="L270" s="30">
        <f t="shared" si="90"/>
        <v>0</v>
      </c>
      <c r="M270" s="30">
        <f t="shared" si="90"/>
        <v>0</v>
      </c>
      <c r="N270" s="30">
        <f t="shared" si="90"/>
        <v>9.9</v>
      </c>
      <c r="O270" s="30">
        <f t="shared" si="90"/>
        <v>0.2</v>
      </c>
      <c r="P270" s="30">
        <f t="shared" si="90"/>
        <v>0.2</v>
      </c>
      <c r="Q270" s="30">
        <f t="shared" si="90"/>
        <v>0</v>
      </c>
      <c r="R270" s="30">
        <f t="shared" si="90"/>
        <v>0</v>
      </c>
      <c r="S270" s="30">
        <f t="shared" si="90"/>
        <v>0.5</v>
      </c>
      <c r="T270" s="30">
        <f t="shared" si="90"/>
        <v>0.3</v>
      </c>
      <c r="U270" s="30">
        <f t="shared" si="90"/>
        <v>6</v>
      </c>
      <c r="V270" s="30">
        <f t="shared" si="90"/>
        <v>120</v>
      </c>
      <c r="W270" s="30">
        <f t="shared" si="90"/>
        <v>7</v>
      </c>
      <c r="X270" s="30">
        <f t="shared" si="90"/>
        <v>4</v>
      </c>
      <c r="Y270" s="30">
        <f t="shared" si="90"/>
        <v>7</v>
      </c>
      <c r="Z270" s="30">
        <f t="shared" si="90"/>
        <v>1.4</v>
      </c>
      <c r="AA270" s="30">
        <f t="shared" si="90"/>
        <v>0</v>
      </c>
      <c r="AB270" s="30">
        <f t="shared" si="90"/>
        <v>0</v>
      </c>
      <c r="AC270" s="30">
        <f t="shared" si="90"/>
        <v>0</v>
      </c>
      <c r="AD270" s="30">
        <f t="shared" si="90"/>
        <v>0.1</v>
      </c>
      <c r="AE270" s="30">
        <f t="shared" si="90"/>
        <v>0.01</v>
      </c>
      <c r="AF270" s="30">
        <f t="shared" si="90"/>
        <v>0.01</v>
      </c>
      <c r="AG270" s="30">
        <f t="shared" si="90"/>
        <v>0.1</v>
      </c>
      <c r="AH270" s="30">
        <f t="shared" si="90"/>
        <v>0.2</v>
      </c>
      <c r="AI270" s="30">
        <f t="shared" si="90"/>
        <v>2</v>
      </c>
      <c r="AJ270" s="30">
        <f t="shared" si="90"/>
        <v>0.2</v>
      </c>
      <c r="AK270" s="30">
        <f t="shared" si="90"/>
        <v>8</v>
      </c>
      <c r="AL270" s="30">
        <f t="shared" si="90"/>
        <v>10</v>
      </c>
      <c r="AM270" s="30">
        <f t="shared" si="90"/>
        <v>14</v>
      </c>
      <c r="AN270" s="30">
        <f t="shared" si="90"/>
        <v>14</v>
      </c>
      <c r="AO270" s="30">
        <f t="shared" si="90"/>
        <v>2</v>
      </c>
      <c r="AP270" s="30">
        <f t="shared" si="90"/>
        <v>8</v>
      </c>
      <c r="AQ270" s="30">
        <f t="shared" si="90"/>
        <v>2</v>
      </c>
      <c r="AR270" s="30">
        <f t="shared" si="90"/>
        <v>7</v>
      </c>
      <c r="AS270" s="30">
        <f t="shared" si="90"/>
        <v>13</v>
      </c>
      <c r="AT270" s="30">
        <f t="shared" si="90"/>
        <v>8</v>
      </c>
      <c r="AU270" s="30">
        <f t="shared" si="90"/>
        <v>58</v>
      </c>
      <c r="AV270" s="30">
        <f t="shared" si="90"/>
        <v>5</v>
      </c>
      <c r="AW270" s="30">
        <f t="shared" si="90"/>
        <v>11</v>
      </c>
      <c r="AX270" s="30">
        <f t="shared" si="90"/>
        <v>32</v>
      </c>
      <c r="AY270" s="30">
        <f t="shared" si="90"/>
        <v>0</v>
      </c>
      <c r="AZ270" s="30">
        <f t="shared" si="90"/>
        <v>10</v>
      </c>
      <c r="BA270" s="30">
        <f t="shared" si="90"/>
        <v>12</v>
      </c>
      <c r="BB270" s="30">
        <f t="shared" si="90"/>
        <v>5</v>
      </c>
      <c r="BC270" s="30">
        <f t="shared" si="90"/>
        <v>4</v>
      </c>
      <c r="BD270" s="30">
        <f t="shared" si="90"/>
        <v>0</v>
      </c>
      <c r="BE270" s="30">
        <f t="shared" si="90"/>
        <v>0</v>
      </c>
      <c r="BF270" s="30">
        <f t="shared" si="90"/>
        <v>0</v>
      </c>
      <c r="BG270" s="30">
        <f t="shared" si="90"/>
        <v>0</v>
      </c>
      <c r="BH270" s="30">
        <f t="shared" si="90"/>
        <v>0</v>
      </c>
      <c r="BI270" s="30">
        <f t="shared" si="90"/>
        <v>0</v>
      </c>
      <c r="BJ270" s="30">
        <f t="shared" si="90"/>
        <v>0</v>
      </c>
      <c r="BK270" s="30">
        <f t="shared" si="90"/>
        <v>0</v>
      </c>
      <c r="BL270" s="30">
        <f t="shared" si="90"/>
        <v>0</v>
      </c>
      <c r="BM270" s="30">
        <f t="shared" si="90"/>
        <v>0</v>
      </c>
      <c r="BN270" s="30">
        <f t="shared" si="90"/>
        <v>0</v>
      </c>
      <c r="BO270" s="30">
        <f t="shared" si="90"/>
        <v>0</v>
      </c>
      <c r="BP270" s="30">
        <f t="shared" ref="BP270:CO270" si="91">SUM(BP269)</f>
        <v>0</v>
      </c>
      <c r="BQ270" s="30">
        <f t="shared" si="91"/>
        <v>0</v>
      </c>
      <c r="BR270" s="30">
        <f t="shared" si="91"/>
        <v>0</v>
      </c>
      <c r="BS270" s="30">
        <f t="shared" si="91"/>
        <v>0</v>
      </c>
      <c r="BT270" s="30">
        <f t="shared" si="91"/>
        <v>0</v>
      </c>
      <c r="BU270" s="30">
        <f t="shared" si="91"/>
        <v>0</v>
      </c>
      <c r="BV270" s="30">
        <f t="shared" si="91"/>
        <v>0</v>
      </c>
      <c r="BW270" s="30">
        <f t="shared" si="91"/>
        <v>0</v>
      </c>
      <c r="BX270" s="30">
        <f t="shared" si="91"/>
        <v>0</v>
      </c>
      <c r="BY270" s="30">
        <f t="shared" si="91"/>
        <v>0</v>
      </c>
      <c r="BZ270" s="30">
        <f t="shared" si="91"/>
        <v>0</v>
      </c>
      <c r="CA270" s="30">
        <f t="shared" si="91"/>
        <v>0</v>
      </c>
      <c r="CB270" s="30">
        <f t="shared" si="91"/>
        <v>88.1</v>
      </c>
      <c r="CC270" s="30">
        <f t="shared" si="91"/>
        <v>0</v>
      </c>
      <c r="CD270" s="30">
        <f t="shared" si="91"/>
        <v>0</v>
      </c>
      <c r="CE270" s="30">
        <f t="shared" si="91"/>
        <v>0</v>
      </c>
      <c r="CF270" s="30">
        <f t="shared" si="91"/>
        <v>0</v>
      </c>
      <c r="CG270" s="30">
        <f t="shared" si="91"/>
        <v>4</v>
      </c>
      <c r="CH270" s="30">
        <f t="shared" si="91"/>
        <v>4</v>
      </c>
      <c r="CI270" s="30">
        <f t="shared" si="91"/>
        <v>4</v>
      </c>
      <c r="CJ270" s="30">
        <f t="shared" si="91"/>
        <v>400</v>
      </c>
      <c r="CK270" s="30">
        <f t="shared" si="91"/>
        <v>182</v>
      </c>
      <c r="CL270" s="30">
        <f t="shared" si="91"/>
        <v>291</v>
      </c>
      <c r="CM270" s="30">
        <f t="shared" si="91"/>
        <v>0.6</v>
      </c>
      <c r="CN270" s="30">
        <f t="shared" si="91"/>
        <v>0.6</v>
      </c>
      <c r="CO270" s="30">
        <f t="shared" si="91"/>
        <v>0.6</v>
      </c>
      <c r="CP270" s="16">
        <v>0</v>
      </c>
      <c r="CQ270" s="16">
        <v>0</v>
      </c>
    </row>
    <row r="271" spans="1:95" x14ac:dyDescent="0.25">
      <c r="B271" s="18" t="s">
        <v>112</v>
      </c>
    </row>
    <row r="272" spans="1:95" s="26" customFormat="1" x14ac:dyDescent="0.25">
      <c r="A272" s="23" t="str">
        <f>"-"</f>
        <v>-</v>
      </c>
      <c r="B272" s="24" t="s">
        <v>113</v>
      </c>
      <c r="C272" s="25">
        <v>20</v>
      </c>
      <c r="D272" s="25">
        <v>1.32</v>
      </c>
      <c r="E272" s="25">
        <v>0</v>
      </c>
      <c r="F272" s="25">
        <v>0.13</v>
      </c>
      <c r="G272" s="25">
        <v>0.13</v>
      </c>
      <c r="H272" s="25">
        <v>9.3800000000000008</v>
      </c>
      <c r="I272" s="25">
        <v>44.780199999999994</v>
      </c>
      <c r="J272" s="25">
        <v>0</v>
      </c>
      <c r="K272" s="25">
        <v>0</v>
      </c>
      <c r="L272" s="25">
        <v>0</v>
      </c>
      <c r="M272" s="25">
        <v>0</v>
      </c>
      <c r="N272" s="25">
        <v>0.22</v>
      </c>
      <c r="O272" s="25">
        <v>9.1199999999999992</v>
      </c>
      <c r="P272" s="25">
        <v>0.04</v>
      </c>
      <c r="Q272" s="25">
        <v>0</v>
      </c>
      <c r="R272" s="25">
        <v>0</v>
      </c>
      <c r="S272" s="25">
        <v>0</v>
      </c>
      <c r="T272" s="25">
        <v>0.36</v>
      </c>
      <c r="U272" s="25">
        <v>0</v>
      </c>
      <c r="V272" s="25">
        <v>0</v>
      </c>
      <c r="W272" s="25">
        <v>0</v>
      </c>
      <c r="X272" s="25">
        <v>0</v>
      </c>
      <c r="Y272" s="25">
        <v>0</v>
      </c>
      <c r="Z272" s="25">
        <v>0</v>
      </c>
      <c r="AA272" s="25">
        <v>0</v>
      </c>
      <c r="AB272" s="25">
        <v>0</v>
      </c>
      <c r="AC272" s="25">
        <v>0</v>
      </c>
      <c r="AD272" s="25">
        <v>0</v>
      </c>
      <c r="AE272" s="25">
        <v>0</v>
      </c>
      <c r="AF272" s="25">
        <v>0</v>
      </c>
      <c r="AG272" s="25">
        <v>0</v>
      </c>
      <c r="AH272" s="25">
        <v>0</v>
      </c>
      <c r="AI272" s="25">
        <v>0</v>
      </c>
      <c r="AJ272" s="26">
        <v>0</v>
      </c>
      <c r="AK272" s="26">
        <v>63.86</v>
      </c>
      <c r="AL272" s="26">
        <v>66.47</v>
      </c>
      <c r="AM272" s="26">
        <v>101.79</v>
      </c>
      <c r="AN272" s="26">
        <v>33.76</v>
      </c>
      <c r="AO272" s="26">
        <v>20.010000000000002</v>
      </c>
      <c r="AP272" s="26">
        <v>40.020000000000003</v>
      </c>
      <c r="AQ272" s="26">
        <v>15.14</v>
      </c>
      <c r="AR272" s="26">
        <v>72.38</v>
      </c>
      <c r="AS272" s="26">
        <v>44.89</v>
      </c>
      <c r="AT272" s="26">
        <v>62.64</v>
      </c>
      <c r="AU272" s="26">
        <v>51.68</v>
      </c>
      <c r="AV272" s="26">
        <v>27.14</v>
      </c>
      <c r="AW272" s="26">
        <v>48.02</v>
      </c>
      <c r="AX272" s="26">
        <v>401.59</v>
      </c>
      <c r="AY272" s="26">
        <v>0</v>
      </c>
      <c r="AZ272" s="26">
        <v>130.85</v>
      </c>
      <c r="BA272" s="26">
        <v>56.9</v>
      </c>
      <c r="BB272" s="26">
        <v>37.76</v>
      </c>
      <c r="BC272" s="26">
        <v>29.93</v>
      </c>
      <c r="BD272" s="26">
        <v>0</v>
      </c>
      <c r="BE272" s="26">
        <v>0</v>
      </c>
      <c r="BF272" s="26">
        <v>0</v>
      </c>
      <c r="BG272" s="26">
        <v>0</v>
      </c>
      <c r="BH272" s="26">
        <v>0</v>
      </c>
      <c r="BI272" s="26">
        <v>0</v>
      </c>
      <c r="BJ272" s="26">
        <v>0</v>
      </c>
      <c r="BK272" s="26">
        <v>0.02</v>
      </c>
      <c r="BL272" s="26">
        <v>0</v>
      </c>
      <c r="BM272" s="26">
        <v>0</v>
      </c>
      <c r="BN272" s="26">
        <v>0</v>
      </c>
      <c r="BO272" s="26">
        <v>0</v>
      </c>
      <c r="BP272" s="26">
        <v>0</v>
      </c>
      <c r="BQ272" s="26">
        <v>0</v>
      </c>
      <c r="BR272" s="26">
        <v>0</v>
      </c>
      <c r="BS272" s="26">
        <v>0.01</v>
      </c>
      <c r="BT272" s="26">
        <v>0</v>
      </c>
      <c r="BU272" s="26">
        <v>0</v>
      </c>
      <c r="BV272" s="26">
        <v>0.06</v>
      </c>
      <c r="BW272" s="26">
        <v>0</v>
      </c>
      <c r="BX272" s="26">
        <v>0</v>
      </c>
      <c r="BY272" s="26">
        <v>0</v>
      </c>
      <c r="BZ272" s="26">
        <v>0</v>
      </c>
      <c r="CA272" s="26">
        <v>0</v>
      </c>
      <c r="CB272" s="26">
        <v>7.82</v>
      </c>
      <c r="CC272" s="27"/>
      <c r="CD272" s="27"/>
      <c r="CE272" s="26">
        <v>0</v>
      </c>
      <c r="CG272" s="26">
        <v>0</v>
      </c>
      <c r="CH272" s="26">
        <v>0</v>
      </c>
      <c r="CI272" s="26">
        <v>0</v>
      </c>
      <c r="CJ272" s="26">
        <v>380</v>
      </c>
      <c r="CK272" s="26">
        <v>146.4</v>
      </c>
      <c r="CL272" s="26">
        <v>263.2</v>
      </c>
      <c r="CM272" s="26">
        <v>3.04</v>
      </c>
      <c r="CN272" s="26">
        <v>3.04</v>
      </c>
      <c r="CO272" s="26">
        <v>3.04</v>
      </c>
      <c r="CP272" s="26">
        <v>0</v>
      </c>
      <c r="CQ272" s="26">
        <v>0</v>
      </c>
    </row>
    <row r="273" spans="1:95" s="26" customFormat="1" x14ac:dyDescent="0.25">
      <c r="A273" s="23" t="str">
        <f>"-"</f>
        <v>-</v>
      </c>
      <c r="B273" s="24" t="s">
        <v>114</v>
      </c>
      <c r="C273" s="25">
        <v>20</v>
      </c>
      <c r="D273" s="25">
        <v>1.32</v>
      </c>
      <c r="E273" s="25">
        <v>0</v>
      </c>
      <c r="F273" s="25">
        <v>0.24</v>
      </c>
      <c r="G273" s="25">
        <v>0.24</v>
      </c>
      <c r="H273" s="25">
        <v>8.34</v>
      </c>
      <c r="I273" s="25">
        <v>38.676000000000002</v>
      </c>
      <c r="J273" s="25">
        <v>0.04</v>
      </c>
      <c r="K273" s="25">
        <v>0</v>
      </c>
      <c r="L273" s="25">
        <v>0</v>
      </c>
      <c r="M273" s="25">
        <v>0</v>
      </c>
      <c r="N273" s="25">
        <v>0.24</v>
      </c>
      <c r="O273" s="25">
        <v>6.44</v>
      </c>
      <c r="P273" s="25">
        <v>1.66</v>
      </c>
      <c r="Q273" s="25">
        <v>0</v>
      </c>
      <c r="R273" s="25">
        <v>0</v>
      </c>
      <c r="S273" s="25">
        <v>0.2</v>
      </c>
      <c r="T273" s="25">
        <v>0.5</v>
      </c>
      <c r="U273" s="25">
        <v>122</v>
      </c>
      <c r="V273" s="25">
        <v>49</v>
      </c>
      <c r="W273" s="25">
        <v>7</v>
      </c>
      <c r="X273" s="25">
        <v>9.4</v>
      </c>
      <c r="Y273" s="25">
        <v>31.6</v>
      </c>
      <c r="Z273" s="25">
        <v>0.78</v>
      </c>
      <c r="AA273" s="25">
        <v>0</v>
      </c>
      <c r="AB273" s="25">
        <v>1</v>
      </c>
      <c r="AC273" s="25">
        <v>0.2</v>
      </c>
      <c r="AD273" s="25">
        <v>0.28000000000000003</v>
      </c>
      <c r="AE273" s="25">
        <v>0.04</v>
      </c>
      <c r="AF273" s="25">
        <v>0.02</v>
      </c>
      <c r="AG273" s="25">
        <v>0.14000000000000001</v>
      </c>
      <c r="AH273" s="25">
        <v>0.4</v>
      </c>
      <c r="AI273" s="25">
        <v>0</v>
      </c>
      <c r="AJ273" s="26">
        <v>0</v>
      </c>
      <c r="AK273" s="26">
        <v>64.400000000000006</v>
      </c>
      <c r="AL273" s="26">
        <v>49.6</v>
      </c>
      <c r="AM273" s="26">
        <v>85.4</v>
      </c>
      <c r="AN273" s="26">
        <v>44.6</v>
      </c>
      <c r="AO273" s="26">
        <v>18.600000000000001</v>
      </c>
      <c r="AP273" s="26">
        <v>39.6</v>
      </c>
      <c r="AQ273" s="26">
        <v>16</v>
      </c>
      <c r="AR273" s="26">
        <v>74.2</v>
      </c>
      <c r="AS273" s="26">
        <v>59.4</v>
      </c>
      <c r="AT273" s="26">
        <v>58.2</v>
      </c>
      <c r="AU273" s="26">
        <v>92.8</v>
      </c>
      <c r="AV273" s="26">
        <v>24.8</v>
      </c>
      <c r="AW273" s="26">
        <v>62</v>
      </c>
      <c r="AX273" s="26">
        <v>311.8</v>
      </c>
      <c r="AY273" s="26">
        <v>0</v>
      </c>
      <c r="AZ273" s="26">
        <v>105.2</v>
      </c>
      <c r="BA273" s="26">
        <v>58.2</v>
      </c>
      <c r="BB273" s="26">
        <v>36</v>
      </c>
      <c r="BC273" s="26">
        <v>26</v>
      </c>
      <c r="BD273" s="26">
        <v>0</v>
      </c>
      <c r="BE273" s="26">
        <v>0</v>
      </c>
      <c r="BF273" s="26">
        <v>0</v>
      </c>
      <c r="BG273" s="26">
        <v>0</v>
      </c>
      <c r="BH273" s="26">
        <v>0</v>
      </c>
      <c r="BI273" s="26">
        <v>0</v>
      </c>
      <c r="BJ273" s="26">
        <v>0</v>
      </c>
      <c r="BK273" s="26">
        <v>0.03</v>
      </c>
      <c r="BL273" s="26">
        <v>0</v>
      </c>
      <c r="BM273" s="26">
        <v>0</v>
      </c>
      <c r="BN273" s="26">
        <v>0</v>
      </c>
      <c r="BO273" s="26">
        <v>0</v>
      </c>
      <c r="BP273" s="26">
        <v>0</v>
      </c>
      <c r="BQ273" s="26">
        <v>0</v>
      </c>
      <c r="BR273" s="26">
        <v>0</v>
      </c>
      <c r="BS273" s="26">
        <v>0.02</v>
      </c>
      <c r="BT273" s="26">
        <v>0</v>
      </c>
      <c r="BU273" s="26">
        <v>0</v>
      </c>
      <c r="BV273" s="26">
        <v>0.1</v>
      </c>
      <c r="BW273" s="26">
        <v>0.02</v>
      </c>
      <c r="BX273" s="26">
        <v>0</v>
      </c>
      <c r="BY273" s="26">
        <v>0</v>
      </c>
      <c r="BZ273" s="26">
        <v>0</v>
      </c>
      <c r="CA273" s="26">
        <v>0</v>
      </c>
      <c r="CB273" s="26">
        <v>9.4</v>
      </c>
      <c r="CC273" s="27"/>
      <c r="CD273" s="27"/>
      <c r="CE273" s="26">
        <v>0.17</v>
      </c>
      <c r="CG273" s="26">
        <v>1</v>
      </c>
      <c r="CH273" s="26">
        <v>1</v>
      </c>
      <c r="CI273" s="26">
        <v>1</v>
      </c>
      <c r="CJ273" s="26">
        <v>190</v>
      </c>
      <c r="CK273" s="26">
        <v>73.2</v>
      </c>
      <c r="CL273" s="26">
        <v>131.6</v>
      </c>
      <c r="CM273" s="26">
        <v>1.9</v>
      </c>
      <c r="CN273" s="26">
        <v>1.58</v>
      </c>
      <c r="CO273" s="26">
        <v>1.74</v>
      </c>
      <c r="CP273" s="26">
        <v>0</v>
      </c>
      <c r="CQ273" s="26">
        <v>0</v>
      </c>
    </row>
    <row r="274" spans="1:95" s="26" customFormat="1" x14ac:dyDescent="0.25">
      <c r="A274" s="23" t="str">
        <f>"6/10"</f>
        <v>6/10</v>
      </c>
      <c r="B274" s="24" t="s">
        <v>130</v>
      </c>
      <c r="C274" s="25">
        <v>180</v>
      </c>
      <c r="D274" s="25">
        <v>0.92</v>
      </c>
      <c r="E274" s="25">
        <v>0</v>
      </c>
      <c r="F274" s="25">
        <v>0.05</v>
      </c>
      <c r="G274" s="25">
        <v>0.05</v>
      </c>
      <c r="H274" s="25">
        <v>20.86</v>
      </c>
      <c r="I274" s="25">
        <v>78.839027999999999</v>
      </c>
      <c r="J274" s="25">
        <v>0.02</v>
      </c>
      <c r="K274" s="25">
        <v>0</v>
      </c>
      <c r="L274" s="25">
        <v>0</v>
      </c>
      <c r="M274" s="25">
        <v>0</v>
      </c>
      <c r="N274" s="25">
        <v>17.27</v>
      </c>
      <c r="O274" s="25">
        <v>0.51</v>
      </c>
      <c r="P274" s="25">
        <v>3.08</v>
      </c>
      <c r="Q274" s="25">
        <v>0</v>
      </c>
      <c r="R274" s="25">
        <v>0</v>
      </c>
      <c r="S274" s="25">
        <v>0.27</v>
      </c>
      <c r="T274" s="25">
        <v>0.73</v>
      </c>
      <c r="U274" s="25">
        <v>3.12</v>
      </c>
      <c r="V274" s="25">
        <v>306.24</v>
      </c>
      <c r="W274" s="25">
        <v>28.2</v>
      </c>
      <c r="X274" s="25">
        <v>17.96</v>
      </c>
      <c r="Y274" s="25">
        <v>24.44</v>
      </c>
      <c r="Z274" s="25">
        <v>0.57999999999999996</v>
      </c>
      <c r="AA274" s="25">
        <v>0</v>
      </c>
      <c r="AB274" s="25">
        <v>567</v>
      </c>
      <c r="AC274" s="25">
        <v>104.94</v>
      </c>
      <c r="AD274" s="25">
        <v>0.99</v>
      </c>
      <c r="AE274" s="25">
        <v>0.02</v>
      </c>
      <c r="AF274" s="25">
        <v>0.03</v>
      </c>
      <c r="AG274" s="25">
        <v>0.46</v>
      </c>
      <c r="AH274" s="25">
        <v>0.7</v>
      </c>
      <c r="AI274" s="25">
        <v>0.28999999999999998</v>
      </c>
      <c r="AJ274" s="26">
        <v>0</v>
      </c>
      <c r="AK274" s="26">
        <v>0.01</v>
      </c>
      <c r="AL274" s="26">
        <v>0.01</v>
      </c>
      <c r="AM274" s="26">
        <v>0.01</v>
      </c>
      <c r="AN274" s="26">
        <v>0.02</v>
      </c>
      <c r="AO274" s="26">
        <v>0</v>
      </c>
      <c r="AP274" s="26">
        <v>0.01</v>
      </c>
      <c r="AQ274" s="26">
        <v>0</v>
      </c>
      <c r="AR274" s="26">
        <v>0.01</v>
      </c>
      <c r="AS274" s="26">
        <v>0.01</v>
      </c>
      <c r="AT274" s="26">
        <v>0.01</v>
      </c>
      <c r="AU274" s="26">
        <v>0.05</v>
      </c>
      <c r="AV274" s="26">
        <v>0</v>
      </c>
      <c r="AW274" s="26">
        <v>0.01</v>
      </c>
      <c r="AX274" s="26">
        <v>0.02</v>
      </c>
      <c r="AY274" s="26">
        <v>0</v>
      </c>
      <c r="AZ274" s="26">
        <v>0.01</v>
      </c>
      <c r="BA274" s="26">
        <v>0.01</v>
      </c>
      <c r="BB274" s="26">
        <v>0.01</v>
      </c>
      <c r="BC274" s="26">
        <v>0</v>
      </c>
      <c r="BD274" s="26">
        <v>0</v>
      </c>
      <c r="BE274" s="26">
        <v>0</v>
      </c>
      <c r="BF274" s="26">
        <v>0</v>
      </c>
      <c r="BG274" s="26">
        <v>0</v>
      </c>
      <c r="BH274" s="26">
        <v>0</v>
      </c>
      <c r="BI274" s="26">
        <v>0</v>
      </c>
      <c r="BJ274" s="26">
        <v>0</v>
      </c>
      <c r="BK274" s="26">
        <v>0</v>
      </c>
      <c r="BL274" s="26">
        <v>0</v>
      </c>
      <c r="BM274" s="26">
        <v>0</v>
      </c>
      <c r="BN274" s="26">
        <v>0</v>
      </c>
      <c r="BO274" s="26">
        <v>0</v>
      </c>
      <c r="BP274" s="26">
        <v>0</v>
      </c>
      <c r="BQ274" s="26">
        <v>0</v>
      </c>
      <c r="BR274" s="26">
        <v>0</v>
      </c>
      <c r="BS274" s="26">
        <v>0.01</v>
      </c>
      <c r="BT274" s="26">
        <v>0</v>
      </c>
      <c r="BU274" s="26">
        <v>0</v>
      </c>
      <c r="BV274" s="26">
        <v>0.01</v>
      </c>
      <c r="BW274" s="26">
        <v>0</v>
      </c>
      <c r="BX274" s="26">
        <v>0</v>
      </c>
      <c r="BY274" s="26">
        <v>0</v>
      </c>
      <c r="BZ274" s="26">
        <v>0</v>
      </c>
      <c r="CA274" s="26">
        <v>0</v>
      </c>
      <c r="CB274" s="26">
        <v>192.61</v>
      </c>
      <c r="CC274" s="27"/>
      <c r="CD274" s="27"/>
      <c r="CE274" s="26">
        <v>94.5</v>
      </c>
      <c r="CG274" s="26">
        <v>3.29</v>
      </c>
      <c r="CH274" s="26">
        <v>3.29</v>
      </c>
      <c r="CI274" s="26">
        <v>3.29</v>
      </c>
      <c r="CJ274" s="26">
        <v>378.75</v>
      </c>
      <c r="CK274" s="26">
        <v>144.15</v>
      </c>
      <c r="CL274" s="26">
        <v>261.45</v>
      </c>
      <c r="CM274" s="26">
        <v>34.950000000000003</v>
      </c>
      <c r="CN274" s="26">
        <v>20.78</v>
      </c>
      <c r="CO274" s="26">
        <v>27.86</v>
      </c>
      <c r="CP274" s="26">
        <v>9</v>
      </c>
      <c r="CQ274" s="26">
        <v>0</v>
      </c>
    </row>
    <row r="275" spans="1:95" s="26" customFormat="1" ht="31.5" x14ac:dyDescent="0.25">
      <c r="A275" s="23" t="str">
        <f>"4/2"</f>
        <v>4/2</v>
      </c>
      <c r="B275" s="24" t="s">
        <v>143</v>
      </c>
      <c r="C275" s="25">
        <v>180</v>
      </c>
      <c r="D275" s="25">
        <v>1.2</v>
      </c>
      <c r="E275" s="25">
        <v>5.86</v>
      </c>
      <c r="F275" s="25">
        <v>2.0099999999999998</v>
      </c>
      <c r="G275" s="25">
        <v>2.2799999999999998</v>
      </c>
      <c r="H275" s="25">
        <v>9.5299999999999994</v>
      </c>
      <c r="I275" s="25">
        <v>57.6051912</v>
      </c>
      <c r="J275" s="25">
        <v>0.28000000000000003</v>
      </c>
      <c r="K275" s="25">
        <v>1.4</v>
      </c>
      <c r="L275" s="25">
        <v>0</v>
      </c>
      <c r="M275" s="25">
        <v>0</v>
      </c>
      <c r="N275" s="25">
        <v>6.01</v>
      </c>
      <c r="O275" s="25">
        <v>2.04</v>
      </c>
      <c r="P275" s="25">
        <v>1.48</v>
      </c>
      <c r="Q275" s="25">
        <v>0</v>
      </c>
      <c r="R275" s="25">
        <v>0</v>
      </c>
      <c r="S275" s="25">
        <v>0.19</v>
      </c>
      <c r="T275" s="25">
        <v>1.38</v>
      </c>
      <c r="U275" s="25">
        <v>260.45999999999998</v>
      </c>
      <c r="V275" s="25">
        <v>223.47</v>
      </c>
      <c r="W275" s="25">
        <v>22.86</v>
      </c>
      <c r="X275" s="25">
        <v>14.72</v>
      </c>
      <c r="Y275" s="25">
        <v>30.73</v>
      </c>
      <c r="Z275" s="25">
        <v>0.7</v>
      </c>
      <c r="AA275" s="25">
        <v>0</v>
      </c>
      <c r="AB275" s="25">
        <v>729.22</v>
      </c>
      <c r="AC275" s="25">
        <v>151.91999999999999</v>
      </c>
      <c r="AD275" s="25">
        <v>1.07</v>
      </c>
      <c r="AE275" s="25">
        <v>0.03</v>
      </c>
      <c r="AF275" s="25">
        <v>0.03</v>
      </c>
      <c r="AG275" s="25">
        <v>0.38</v>
      </c>
      <c r="AH275" s="25">
        <v>0.68</v>
      </c>
      <c r="AI275" s="25">
        <v>5.72</v>
      </c>
      <c r="AJ275" s="26">
        <v>0</v>
      </c>
      <c r="AK275" s="26">
        <v>28.5</v>
      </c>
      <c r="AL275" s="26">
        <v>30.8</v>
      </c>
      <c r="AM275" s="26">
        <v>36.549999999999997</v>
      </c>
      <c r="AN275" s="26">
        <v>43.86</v>
      </c>
      <c r="AO275" s="26">
        <v>10.36</v>
      </c>
      <c r="AP275" s="26">
        <v>28.02</v>
      </c>
      <c r="AQ275" s="26">
        <v>8.1199999999999992</v>
      </c>
      <c r="AR275" s="26">
        <v>27.41</v>
      </c>
      <c r="AS275" s="26">
        <v>31.54</v>
      </c>
      <c r="AT275" s="26">
        <v>55.71</v>
      </c>
      <c r="AU275" s="26">
        <v>130.69</v>
      </c>
      <c r="AV275" s="26">
        <v>10.44</v>
      </c>
      <c r="AW275" s="26">
        <v>24.17</v>
      </c>
      <c r="AX275" s="26">
        <v>157.1</v>
      </c>
      <c r="AY275" s="26">
        <v>0</v>
      </c>
      <c r="AZ275" s="26">
        <v>26.8</v>
      </c>
      <c r="BA275" s="26">
        <v>30.93</v>
      </c>
      <c r="BB275" s="26">
        <v>25.59</v>
      </c>
      <c r="BC275" s="26">
        <v>9.34</v>
      </c>
      <c r="BD275" s="26">
        <v>0</v>
      </c>
      <c r="BE275" s="26">
        <v>0</v>
      </c>
      <c r="BF275" s="26">
        <v>0</v>
      </c>
      <c r="BG275" s="26">
        <v>0</v>
      </c>
      <c r="BH275" s="26">
        <v>0</v>
      </c>
      <c r="BI275" s="26">
        <v>0</v>
      </c>
      <c r="BJ275" s="26">
        <v>0</v>
      </c>
      <c r="BK275" s="26">
        <v>0.13</v>
      </c>
      <c r="BL275" s="26">
        <v>0</v>
      </c>
      <c r="BM275" s="26">
        <v>0.08</v>
      </c>
      <c r="BN275" s="26">
        <v>0.01</v>
      </c>
      <c r="BO275" s="26">
        <v>0.01</v>
      </c>
      <c r="BP275" s="26">
        <v>0</v>
      </c>
      <c r="BQ275" s="26">
        <v>0</v>
      </c>
      <c r="BR275" s="26">
        <v>0</v>
      </c>
      <c r="BS275" s="26">
        <v>0.47</v>
      </c>
      <c r="BT275" s="26">
        <v>0</v>
      </c>
      <c r="BU275" s="26">
        <v>0</v>
      </c>
      <c r="BV275" s="26">
        <v>1.29</v>
      </c>
      <c r="BW275" s="26">
        <v>0</v>
      </c>
      <c r="BX275" s="26">
        <v>0</v>
      </c>
      <c r="BY275" s="26">
        <v>0</v>
      </c>
      <c r="BZ275" s="26">
        <v>0</v>
      </c>
      <c r="CA275" s="26">
        <v>0</v>
      </c>
      <c r="CB275" s="26">
        <v>207.15</v>
      </c>
      <c r="CC275" s="27"/>
      <c r="CD275" s="27"/>
      <c r="CE275" s="26">
        <v>121.54</v>
      </c>
      <c r="CG275" s="26">
        <v>29.52</v>
      </c>
      <c r="CH275" s="26">
        <v>16.13</v>
      </c>
      <c r="CI275" s="26">
        <v>22.82</v>
      </c>
      <c r="CJ275" s="26">
        <v>543.53</v>
      </c>
      <c r="CK275" s="26">
        <v>169.13</v>
      </c>
      <c r="CL275" s="26">
        <v>356.33</v>
      </c>
      <c r="CM275" s="26">
        <v>6.8</v>
      </c>
      <c r="CN275" s="26">
        <v>3.82</v>
      </c>
      <c r="CO275" s="26">
        <v>5.31</v>
      </c>
      <c r="CP275" s="26">
        <v>1.8</v>
      </c>
      <c r="CQ275" s="26">
        <v>0.63</v>
      </c>
    </row>
    <row r="276" spans="1:95" s="15" customFormat="1" ht="17.25" customHeight="1" x14ac:dyDescent="0.25">
      <c r="A276" s="19" t="str">
        <f>"4/9"</f>
        <v>4/9</v>
      </c>
      <c r="B276" s="20" t="s">
        <v>118</v>
      </c>
      <c r="C276" s="21">
        <v>180</v>
      </c>
      <c r="D276" s="21">
        <v>16.18</v>
      </c>
      <c r="E276" s="21">
        <v>13.33</v>
      </c>
      <c r="F276" s="21">
        <v>17.63</v>
      </c>
      <c r="G276" s="21">
        <v>6.4</v>
      </c>
      <c r="H276" s="21">
        <v>33.82</v>
      </c>
      <c r="I276" s="21">
        <v>358.02646199999992</v>
      </c>
      <c r="J276" s="21">
        <v>4.72</v>
      </c>
      <c r="K276" s="21">
        <v>5.27</v>
      </c>
      <c r="L276" s="21">
        <v>0</v>
      </c>
      <c r="M276" s="21">
        <v>0</v>
      </c>
      <c r="N276" s="21">
        <v>1.61</v>
      </c>
      <c r="O276" s="21">
        <v>30.47</v>
      </c>
      <c r="P276" s="21">
        <v>1.73</v>
      </c>
      <c r="Q276" s="21">
        <v>0</v>
      </c>
      <c r="R276" s="21">
        <v>0</v>
      </c>
      <c r="S276" s="21">
        <v>0.05</v>
      </c>
      <c r="T276" s="21">
        <v>1.48</v>
      </c>
      <c r="U276" s="21">
        <v>122.23</v>
      </c>
      <c r="V276" s="21">
        <v>128.47999999999999</v>
      </c>
      <c r="W276" s="21">
        <v>18.29</v>
      </c>
      <c r="X276" s="21">
        <v>30.38</v>
      </c>
      <c r="Y276" s="21">
        <v>145.22</v>
      </c>
      <c r="Z276" s="21">
        <v>1.49</v>
      </c>
      <c r="AA276" s="21">
        <v>28.48</v>
      </c>
      <c r="AB276" s="21">
        <v>1196.1400000000001</v>
      </c>
      <c r="AC276" s="21">
        <v>256.58</v>
      </c>
      <c r="AD276" s="21">
        <v>4.1900000000000004</v>
      </c>
      <c r="AE276" s="21">
        <v>0.06</v>
      </c>
      <c r="AF276" s="21">
        <v>0.09</v>
      </c>
      <c r="AG276" s="21">
        <v>5.64</v>
      </c>
      <c r="AH276" s="21">
        <v>11.7</v>
      </c>
      <c r="AI276" s="21">
        <v>0.83</v>
      </c>
      <c r="AJ276" s="15">
        <v>0</v>
      </c>
      <c r="AK276" s="15">
        <v>803.86</v>
      </c>
      <c r="AL276" s="15">
        <v>634.59</v>
      </c>
      <c r="AM276" s="15">
        <v>1270.8699999999999</v>
      </c>
      <c r="AN276" s="15">
        <v>1258.78</v>
      </c>
      <c r="AO276" s="15">
        <v>405.82</v>
      </c>
      <c r="AP276" s="15">
        <v>719.12</v>
      </c>
      <c r="AQ276" s="15">
        <v>252.84</v>
      </c>
      <c r="AR276" s="15">
        <v>686.61</v>
      </c>
      <c r="AS276" s="15">
        <v>995.86</v>
      </c>
      <c r="AT276" s="15">
        <v>1092.3399999999999</v>
      </c>
      <c r="AU276" s="15">
        <v>1409.27</v>
      </c>
      <c r="AV276" s="15">
        <v>421.02</v>
      </c>
      <c r="AW276" s="15">
        <v>1128.95</v>
      </c>
      <c r="AX276" s="15">
        <v>2361.87</v>
      </c>
      <c r="AY276" s="15">
        <v>110.57</v>
      </c>
      <c r="AZ276" s="15">
        <v>768.88</v>
      </c>
      <c r="BA276" s="15">
        <v>755.96</v>
      </c>
      <c r="BB276" s="15">
        <v>579.97</v>
      </c>
      <c r="BC276" s="15">
        <v>216.58</v>
      </c>
      <c r="BD276" s="15">
        <v>0</v>
      </c>
      <c r="BE276" s="15">
        <v>0</v>
      </c>
      <c r="BF276" s="15">
        <v>0</v>
      </c>
      <c r="BG276" s="15">
        <v>0</v>
      </c>
      <c r="BH276" s="15">
        <v>0</v>
      </c>
      <c r="BI276" s="15">
        <v>0</v>
      </c>
      <c r="BJ276" s="15">
        <v>0</v>
      </c>
      <c r="BK276" s="15">
        <v>0.43</v>
      </c>
      <c r="BL276" s="15">
        <v>0</v>
      </c>
      <c r="BM276" s="15">
        <v>0.26</v>
      </c>
      <c r="BN276" s="15">
        <v>0.02</v>
      </c>
      <c r="BO276" s="15">
        <v>0.04</v>
      </c>
      <c r="BP276" s="15">
        <v>0</v>
      </c>
      <c r="BQ276" s="15">
        <v>0</v>
      </c>
      <c r="BR276" s="15">
        <v>0</v>
      </c>
      <c r="BS276" s="15">
        <v>1.54</v>
      </c>
      <c r="BT276" s="15">
        <v>0</v>
      </c>
      <c r="BU276" s="15">
        <v>0</v>
      </c>
      <c r="BV276" s="15">
        <v>3.65</v>
      </c>
      <c r="BW276" s="15">
        <v>0</v>
      </c>
      <c r="BX276" s="15">
        <v>0</v>
      </c>
      <c r="BY276" s="15">
        <v>0</v>
      </c>
      <c r="BZ276" s="15">
        <v>0</v>
      </c>
      <c r="CA276" s="15">
        <v>0</v>
      </c>
      <c r="CB276" s="15">
        <v>158.86000000000001</v>
      </c>
      <c r="CC276" s="22"/>
      <c r="CD276" s="22"/>
      <c r="CE276" s="15">
        <v>227.83</v>
      </c>
      <c r="CG276" s="15">
        <v>21.96</v>
      </c>
      <c r="CH276" s="15">
        <v>11.1</v>
      </c>
      <c r="CI276" s="15">
        <v>16.53</v>
      </c>
      <c r="CJ276" s="15">
        <v>4297.8</v>
      </c>
      <c r="CK276" s="15">
        <v>2473.0300000000002</v>
      </c>
      <c r="CL276" s="15">
        <v>3385.41</v>
      </c>
      <c r="CM276" s="15">
        <v>22.31</v>
      </c>
      <c r="CN276" s="15">
        <v>14.18</v>
      </c>
      <c r="CO276" s="15">
        <v>18.239999999999998</v>
      </c>
      <c r="CP276" s="15">
        <v>0</v>
      </c>
      <c r="CQ276" s="15">
        <v>0.36</v>
      </c>
    </row>
    <row r="277" spans="1:95" s="16" customFormat="1" x14ac:dyDescent="0.25">
      <c r="A277" s="28"/>
      <c r="B277" s="29" t="s">
        <v>119</v>
      </c>
      <c r="C277" s="30">
        <f>SUM(C272:C276)</f>
        <v>580</v>
      </c>
      <c r="D277" s="30">
        <f t="shared" ref="D277:BO277" si="92">SUM(D272:D276)</f>
        <v>20.939999999999998</v>
      </c>
      <c r="E277" s="30">
        <f t="shared" si="92"/>
        <v>19.190000000000001</v>
      </c>
      <c r="F277" s="30">
        <f t="shared" si="92"/>
        <v>20.059999999999999</v>
      </c>
      <c r="G277" s="30">
        <f t="shared" si="92"/>
        <v>9.1</v>
      </c>
      <c r="H277" s="30">
        <f t="shared" si="92"/>
        <v>81.93</v>
      </c>
      <c r="I277" s="30">
        <f t="shared" si="92"/>
        <v>577.92688119999991</v>
      </c>
      <c r="J277" s="30">
        <f t="shared" si="92"/>
        <v>5.0599999999999996</v>
      </c>
      <c r="K277" s="30">
        <f t="shared" si="92"/>
        <v>6.67</v>
      </c>
      <c r="L277" s="30">
        <f t="shared" si="92"/>
        <v>0</v>
      </c>
      <c r="M277" s="30">
        <f t="shared" si="92"/>
        <v>0</v>
      </c>
      <c r="N277" s="30">
        <f t="shared" si="92"/>
        <v>25.35</v>
      </c>
      <c r="O277" s="30">
        <f t="shared" si="92"/>
        <v>48.58</v>
      </c>
      <c r="P277" s="30">
        <f t="shared" si="92"/>
        <v>7.99</v>
      </c>
      <c r="Q277" s="30">
        <f t="shared" si="92"/>
        <v>0</v>
      </c>
      <c r="R277" s="30">
        <f t="shared" si="92"/>
        <v>0</v>
      </c>
      <c r="S277" s="30">
        <f t="shared" si="92"/>
        <v>0.71000000000000008</v>
      </c>
      <c r="T277" s="30">
        <f t="shared" si="92"/>
        <v>4.4499999999999993</v>
      </c>
      <c r="U277" s="30">
        <f t="shared" si="92"/>
        <v>507.81</v>
      </c>
      <c r="V277" s="30">
        <f t="shared" si="92"/>
        <v>707.19</v>
      </c>
      <c r="W277" s="30">
        <f t="shared" si="92"/>
        <v>76.349999999999994</v>
      </c>
      <c r="X277" s="30">
        <f t="shared" si="92"/>
        <v>72.459999999999994</v>
      </c>
      <c r="Y277" s="30">
        <f t="shared" si="92"/>
        <v>231.99</v>
      </c>
      <c r="Z277" s="30">
        <f t="shared" si="92"/>
        <v>3.55</v>
      </c>
      <c r="AA277" s="30">
        <f t="shared" si="92"/>
        <v>28.48</v>
      </c>
      <c r="AB277" s="30">
        <f t="shared" si="92"/>
        <v>2493.36</v>
      </c>
      <c r="AC277" s="30">
        <f t="shared" si="92"/>
        <v>513.64</v>
      </c>
      <c r="AD277" s="30">
        <f t="shared" si="92"/>
        <v>6.53</v>
      </c>
      <c r="AE277" s="30">
        <f t="shared" si="92"/>
        <v>0.15</v>
      </c>
      <c r="AF277" s="30">
        <f t="shared" si="92"/>
        <v>0.16999999999999998</v>
      </c>
      <c r="AG277" s="30">
        <f t="shared" si="92"/>
        <v>6.62</v>
      </c>
      <c r="AH277" s="30">
        <f t="shared" si="92"/>
        <v>13.48</v>
      </c>
      <c r="AI277" s="30">
        <f t="shared" si="92"/>
        <v>6.84</v>
      </c>
      <c r="AJ277" s="30">
        <f t="shared" si="92"/>
        <v>0</v>
      </c>
      <c r="AK277" s="30">
        <f t="shared" si="92"/>
        <v>960.63</v>
      </c>
      <c r="AL277" s="30">
        <f t="shared" si="92"/>
        <v>781.47</v>
      </c>
      <c r="AM277" s="30">
        <f t="shared" si="92"/>
        <v>1494.62</v>
      </c>
      <c r="AN277" s="30">
        <f t="shared" si="92"/>
        <v>1381.02</v>
      </c>
      <c r="AO277" s="30">
        <f t="shared" si="92"/>
        <v>454.78999999999996</v>
      </c>
      <c r="AP277" s="30">
        <f t="shared" si="92"/>
        <v>826.77</v>
      </c>
      <c r="AQ277" s="30">
        <f t="shared" si="92"/>
        <v>292.10000000000002</v>
      </c>
      <c r="AR277" s="30">
        <f t="shared" si="92"/>
        <v>860.61</v>
      </c>
      <c r="AS277" s="30">
        <f t="shared" si="92"/>
        <v>1131.7</v>
      </c>
      <c r="AT277" s="30">
        <f t="shared" si="92"/>
        <v>1268.8999999999999</v>
      </c>
      <c r="AU277" s="30">
        <f t="shared" si="92"/>
        <v>1684.49</v>
      </c>
      <c r="AV277" s="30">
        <f t="shared" si="92"/>
        <v>483.4</v>
      </c>
      <c r="AW277" s="30">
        <f t="shared" si="92"/>
        <v>1263.1500000000001</v>
      </c>
      <c r="AX277" s="30">
        <f t="shared" si="92"/>
        <v>3232.38</v>
      </c>
      <c r="AY277" s="30">
        <f t="shared" si="92"/>
        <v>110.57</v>
      </c>
      <c r="AZ277" s="30">
        <f t="shared" si="92"/>
        <v>1031.74</v>
      </c>
      <c r="BA277" s="30">
        <f t="shared" si="92"/>
        <v>902</v>
      </c>
      <c r="BB277" s="30">
        <f t="shared" si="92"/>
        <v>679.33</v>
      </c>
      <c r="BC277" s="30">
        <f t="shared" si="92"/>
        <v>281.85000000000002</v>
      </c>
      <c r="BD277" s="30">
        <f t="shared" si="92"/>
        <v>0</v>
      </c>
      <c r="BE277" s="30">
        <f t="shared" si="92"/>
        <v>0</v>
      </c>
      <c r="BF277" s="30">
        <f t="shared" si="92"/>
        <v>0</v>
      </c>
      <c r="BG277" s="30">
        <f t="shared" si="92"/>
        <v>0</v>
      </c>
      <c r="BH277" s="30">
        <f t="shared" si="92"/>
        <v>0</v>
      </c>
      <c r="BI277" s="30">
        <f t="shared" si="92"/>
        <v>0</v>
      </c>
      <c r="BJ277" s="30">
        <f t="shared" si="92"/>
        <v>0</v>
      </c>
      <c r="BK277" s="30">
        <f t="shared" si="92"/>
        <v>0.61</v>
      </c>
      <c r="BL277" s="30">
        <f t="shared" si="92"/>
        <v>0</v>
      </c>
      <c r="BM277" s="30">
        <f t="shared" si="92"/>
        <v>0.34</v>
      </c>
      <c r="BN277" s="30">
        <f t="shared" si="92"/>
        <v>0.03</v>
      </c>
      <c r="BO277" s="30">
        <f t="shared" si="92"/>
        <v>0.05</v>
      </c>
      <c r="BP277" s="30">
        <f t="shared" ref="BP277:CO277" si="93">SUM(BP272:BP276)</f>
        <v>0</v>
      </c>
      <c r="BQ277" s="30">
        <f t="shared" si="93"/>
        <v>0</v>
      </c>
      <c r="BR277" s="30">
        <f t="shared" si="93"/>
        <v>0</v>
      </c>
      <c r="BS277" s="30">
        <f t="shared" si="93"/>
        <v>2.0499999999999998</v>
      </c>
      <c r="BT277" s="30">
        <f t="shared" si="93"/>
        <v>0</v>
      </c>
      <c r="BU277" s="30">
        <f t="shared" si="93"/>
        <v>0</v>
      </c>
      <c r="BV277" s="30">
        <f t="shared" si="93"/>
        <v>5.1099999999999994</v>
      </c>
      <c r="BW277" s="30">
        <f t="shared" si="93"/>
        <v>0.02</v>
      </c>
      <c r="BX277" s="30">
        <f t="shared" si="93"/>
        <v>0</v>
      </c>
      <c r="BY277" s="30">
        <f t="shared" si="93"/>
        <v>0</v>
      </c>
      <c r="BZ277" s="30">
        <f t="shared" si="93"/>
        <v>0</v>
      </c>
      <c r="CA277" s="30">
        <f t="shared" si="93"/>
        <v>0</v>
      </c>
      <c r="CB277" s="30">
        <f t="shared" si="93"/>
        <v>575.84</v>
      </c>
      <c r="CC277" s="30">
        <f t="shared" si="93"/>
        <v>0</v>
      </c>
      <c r="CD277" s="30">
        <f t="shared" si="93"/>
        <v>0</v>
      </c>
      <c r="CE277" s="30">
        <f t="shared" si="93"/>
        <v>444.04</v>
      </c>
      <c r="CF277" s="30">
        <f t="shared" si="93"/>
        <v>0</v>
      </c>
      <c r="CG277" s="30">
        <f t="shared" si="93"/>
        <v>55.77</v>
      </c>
      <c r="CH277" s="30">
        <f t="shared" si="93"/>
        <v>31.519999999999996</v>
      </c>
      <c r="CI277" s="30">
        <f t="shared" si="93"/>
        <v>43.64</v>
      </c>
      <c r="CJ277" s="30">
        <f t="shared" si="93"/>
        <v>5790.08</v>
      </c>
      <c r="CK277" s="30">
        <f t="shared" si="93"/>
        <v>3005.9100000000003</v>
      </c>
      <c r="CL277" s="30">
        <f t="shared" si="93"/>
        <v>4397.99</v>
      </c>
      <c r="CM277" s="30">
        <f t="shared" si="93"/>
        <v>69</v>
      </c>
      <c r="CN277" s="30">
        <f t="shared" si="93"/>
        <v>43.400000000000006</v>
      </c>
      <c r="CO277" s="30">
        <f t="shared" si="93"/>
        <v>56.19</v>
      </c>
      <c r="CP277" s="16">
        <v>10.8</v>
      </c>
      <c r="CQ277" s="16">
        <v>0.99</v>
      </c>
    </row>
    <row r="278" spans="1:95" x14ac:dyDescent="0.25">
      <c r="B278" s="18" t="s">
        <v>120</v>
      </c>
    </row>
    <row r="279" spans="1:95" s="26" customFormat="1" x14ac:dyDescent="0.25">
      <c r="A279" s="23" t="str">
        <f>"-"</f>
        <v>-</v>
      </c>
      <c r="B279" s="24" t="s">
        <v>113</v>
      </c>
      <c r="C279" s="25">
        <v>20</v>
      </c>
      <c r="D279" s="25">
        <v>1.32</v>
      </c>
      <c r="E279" s="25">
        <v>0</v>
      </c>
      <c r="F279" s="25">
        <v>0.13</v>
      </c>
      <c r="G279" s="25">
        <v>0.13</v>
      </c>
      <c r="H279" s="25">
        <v>9.3800000000000008</v>
      </c>
      <c r="I279" s="25">
        <v>44.780199999999994</v>
      </c>
      <c r="J279" s="25">
        <v>0</v>
      </c>
      <c r="K279" s="25">
        <v>0</v>
      </c>
      <c r="L279" s="25">
        <v>0</v>
      </c>
      <c r="M279" s="25">
        <v>0</v>
      </c>
      <c r="N279" s="25">
        <v>0.22</v>
      </c>
      <c r="O279" s="25">
        <v>9.1199999999999992</v>
      </c>
      <c r="P279" s="25">
        <v>0.04</v>
      </c>
      <c r="Q279" s="25">
        <v>0</v>
      </c>
      <c r="R279" s="25">
        <v>0</v>
      </c>
      <c r="S279" s="25">
        <v>0</v>
      </c>
      <c r="T279" s="25">
        <v>0.36</v>
      </c>
      <c r="U279" s="25">
        <v>0</v>
      </c>
      <c r="V279" s="25">
        <v>0</v>
      </c>
      <c r="W279" s="25">
        <v>0</v>
      </c>
      <c r="X279" s="25">
        <v>0</v>
      </c>
      <c r="Y279" s="25">
        <v>0</v>
      </c>
      <c r="Z279" s="25">
        <v>0</v>
      </c>
      <c r="AA279" s="25">
        <v>0</v>
      </c>
      <c r="AB279" s="25">
        <v>0</v>
      </c>
      <c r="AC279" s="25">
        <v>0</v>
      </c>
      <c r="AD279" s="25">
        <v>0</v>
      </c>
      <c r="AE279" s="25">
        <v>0</v>
      </c>
      <c r="AF279" s="25">
        <v>0</v>
      </c>
      <c r="AG279" s="25">
        <v>0</v>
      </c>
      <c r="AH279" s="25">
        <v>0</v>
      </c>
      <c r="AI279" s="25">
        <v>0</v>
      </c>
      <c r="AJ279" s="26">
        <v>0</v>
      </c>
      <c r="AK279" s="26">
        <v>63.86</v>
      </c>
      <c r="AL279" s="26">
        <v>66.47</v>
      </c>
      <c r="AM279" s="26">
        <v>101.79</v>
      </c>
      <c r="AN279" s="26">
        <v>33.76</v>
      </c>
      <c r="AO279" s="26">
        <v>20.010000000000002</v>
      </c>
      <c r="AP279" s="26">
        <v>40.020000000000003</v>
      </c>
      <c r="AQ279" s="26">
        <v>15.14</v>
      </c>
      <c r="AR279" s="26">
        <v>72.38</v>
      </c>
      <c r="AS279" s="26">
        <v>44.89</v>
      </c>
      <c r="AT279" s="26">
        <v>62.64</v>
      </c>
      <c r="AU279" s="26">
        <v>51.68</v>
      </c>
      <c r="AV279" s="26">
        <v>27.14</v>
      </c>
      <c r="AW279" s="26">
        <v>48.02</v>
      </c>
      <c r="AX279" s="26">
        <v>401.59</v>
      </c>
      <c r="AY279" s="26">
        <v>0</v>
      </c>
      <c r="AZ279" s="26">
        <v>130.85</v>
      </c>
      <c r="BA279" s="26">
        <v>56.9</v>
      </c>
      <c r="BB279" s="26">
        <v>37.76</v>
      </c>
      <c r="BC279" s="26">
        <v>29.93</v>
      </c>
      <c r="BD279" s="26">
        <v>0</v>
      </c>
      <c r="BE279" s="26">
        <v>0</v>
      </c>
      <c r="BF279" s="26">
        <v>0</v>
      </c>
      <c r="BG279" s="26">
        <v>0</v>
      </c>
      <c r="BH279" s="26">
        <v>0</v>
      </c>
      <c r="BI279" s="26">
        <v>0</v>
      </c>
      <c r="BJ279" s="26">
        <v>0</v>
      </c>
      <c r="BK279" s="26">
        <v>0.02</v>
      </c>
      <c r="BL279" s="26">
        <v>0</v>
      </c>
      <c r="BM279" s="26">
        <v>0</v>
      </c>
      <c r="BN279" s="26">
        <v>0</v>
      </c>
      <c r="BO279" s="26">
        <v>0</v>
      </c>
      <c r="BP279" s="26">
        <v>0</v>
      </c>
      <c r="BQ279" s="26">
        <v>0</v>
      </c>
      <c r="BR279" s="26">
        <v>0</v>
      </c>
      <c r="BS279" s="26">
        <v>0.01</v>
      </c>
      <c r="BT279" s="26">
        <v>0</v>
      </c>
      <c r="BU279" s="26">
        <v>0</v>
      </c>
      <c r="BV279" s="26">
        <v>0.06</v>
      </c>
      <c r="BW279" s="26">
        <v>0</v>
      </c>
      <c r="BX279" s="26">
        <v>0</v>
      </c>
      <c r="BY279" s="26">
        <v>0</v>
      </c>
      <c r="BZ279" s="26">
        <v>0</v>
      </c>
      <c r="CA279" s="26">
        <v>0</v>
      </c>
      <c r="CB279" s="26">
        <v>7.82</v>
      </c>
      <c r="CC279" s="27"/>
      <c r="CD279" s="27"/>
      <c r="CE279" s="26">
        <v>0</v>
      </c>
      <c r="CG279" s="26">
        <v>0</v>
      </c>
      <c r="CH279" s="26">
        <v>0</v>
      </c>
      <c r="CI279" s="26">
        <v>0</v>
      </c>
      <c r="CJ279" s="26">
        <v>665</v>
      </c>
      <c r="CK279" s="26">
        <v>256.2</v>
      </c>
      <c r="CL279" s="26">
        <v>460.6</v>
      </c>
      <c r="CM279" s="26">
        <v>5.32</v>
      </c>
      <c r="CN279" s="26">
        <v>5.32</v>
      </c>
      <c r="CO279" s="26">
        <v>5.32</v>
      </c>
      <c r="CP279" s="26">
        <v>0</v>
      </c>
      <c r="CQ279" s="26">
        <v>0</v>
      </c>
    </row>
    <row r="280" spans="1:95" s="26" customFormat="1" x14ac:dyDescent="0.25">
      <c r="A280" s="23" t="str">
        <f>"-"</f>
        <v>-</v>
      </c>
      <c r="B280" s="24" t="s">
        <v>114</v>
      </c>
      <c r="C280" s="25">
        <v>20</v>
      </c>
      <c r="D280" s="25">
        <v>1.32</v>
      </c>
      <c r="E280" s="25">
        <v>0</v>
      </c>
      <c r="F280" s="25">
        <v>0.24</v>
      </c>
      <c r="G280" s="25">
        <v>0.24</v>
      </c>
      <c r="H280" s="25">
        <v>8.34</v>
      </c>
      <c r="I280" s="25">
        <v>38.676000000000002</v>
      </c>
      <c r="J280" s="25">
        <v>0.04</v>
      </c>
      <c r="K280" s="25">
        <v>0</v>
      </c>
      <c r="L280" s="25">
        <v>0</v>
      </c>
      <c r="M280" s="25">
        <v>0</v>
      </c>
      <c r="N280" s="25">
        <v>0.24</v>
      </c>
      <c r="O280" s="25">
        <v>6.44</v>
      </c>
      <c r="P280" s="25">
        <v>1.66</v>
      </c>
      <c r="Q280" s="25">
        <v>0</v>
      </c>
      <c r="R280" s="25">
        <v>0</v>
      </c>
      <c r="S280" s="25">
        <v>0.2</v>
      </c>
      <c r="T280" s="25">
        <v>0.5</v>
      </c>
      <c r="U280" s="25">
        <v>122</v>
      </c>
      <c r="V280" s="25">
        <v>49</v>
      </c>
      <c r="W280" s="25">
        <v>7</v>
      </c>
      <c r="X280" s="25">
        <v>9.4</v>
      </c>
      <c r="Y280" s="25">
        <v>31.6</v>
      </c>
      <c r="Z280" s="25">
        <v>0.78</v>
      </c>
      <c r="AA280" s="25">
        <v>0</v>
      </c>
      <c r="AB280" s="25">
        <v>1</v>
      </c>
      <c r="AC280" s="25">
        <v>0.2</v>
      </c>
      <c r="AD280" s="25">
        <v>0.28000000000000003</v>
      </c>
      <c r="AE280" s="25">
        <v>0.04</v>
      </c>
      <c r="AF280" s="25">
        <v>0.02</v>
      </c>
      <c r="AG280" s="25">
        <v>0.14000000000000001</v>
      </c>
      <c r="AH280" s="25">
        <v>0.4</v>
      </c>
      <c r="AI280" s="25">
        <v>0</v>
      </c>
      <c r="AJ280" s="26">
        <v>0</v>
      </c>
      <c r="AK280" s="26">
        <v>64.400000000000006</v>
      </c>
      <c r="AL280" s="26">
        <v>49.6</v>
      </c>
      <c r="AM280" s="26">
        <v>85.4</v>
      </c>
      <c r="AN280" s="26">
        <v>44.6</v>
      </c>
      <c r="AO280" s="26">
        <v>18.600000000000001</v>
      </c>
      <c r="AP280" s="26">
        <v>39.6</v>
      </c>
      <c r="AQ280" s="26">
        <v>16</v>
      </c>
      <c r="AR280" s="26">
        <v>74.2</v>
      </c>
      <c r="AS280" s="26">
        <v>59.4</v>
      </c>
      <c r="AT280" s="26">
        <v>58.2</v>
      </c>
      <c r="AU280" s="26">
        <v>92.8</v>
      </c>
      <c r="AV280" s="26">
        <v>24.8</v>
      </c>
      <c r="AW280" s="26">
        <v>62</v>
      </c>
      <c r="AX280" s="26">
        <v>311.8</v>
      </c>
      <c r="AY280" s="26">
        <v>0</v>
      </c>
      <c r="AZ280" s="26">
        <v>105.2</v>
      </c>
      <c r="BA280" s="26">
        <v>58.2</v>
      </c>
      <c r="BB280" s="26">
        <v>36</v>
      </c>
      <c r="BC280" s="26">
        <v>26</v>
      </c>
      <c r="BD280" s="26">
        <v>0</v>
      </c>
      <c r="BE280" s="26">
        <v>0</v>
      </c>
      <c r="BF280" s="26">
        <v>0</v>
      </c>
      <c r="BG280" s="26">
        <v>0</v>
      </c>
      <c r="BH280" s="26">
        <v>0</v>
      </c>
      <c r="BI280" s="26">
        <v>0</v>
      </c>
      <c r="BJ280" s="26">
        <v>0</v>
      </c>
      <c r="BK280" s="26">
        <v>0.03</v>
      </c>
      <c r="BL280" s="26">
        <v>0</v>
      </c>
      <c r="BM280" s="26">
        <v>0</v>
      </c>
      <c r="BN280" s="26">
        <v>0</v>
      </c>
      <c r="BO280" s="26">
        <v>0</v>
      </c>
      <c r="BP280" s="26">
        <v>0</v>
      </c>
      <c r="BQ280" s="26">
        <v>0</v>
      </c>
      <c r="BR280" s="26">
        <v>0</v>
      </c>
      <c r="BS280" s="26">
        <v>0.02</v>
      </c>
      <c r="BT280" s="26">
        <v>0</v>
      </c>
      <c r="BU280" s="26">
        <v>0</v>
      </c>
      <c r="BV280" s="26">
        <v>0.1</v>
      </c>
      <c r="BW280" s="26">
        <v>0.02</v>
      </c>
      <c r="BX280" s="26">
        <v>0</v>
      </c>
      <c r="BY280" s="26">
        <v>0</v>
      </c>
      <c r="BZ280" s="26">
        <v>0</v>
      </c>
      <c r="CA280" s="26">
        <v>0</v>
      </c>
      <c r="CB280" s="26">
        <v>9.4</v>
      </c>
      <c r="CC280" s="27"/>
      <c r="CD280" s="27"/>
      <c r="CE280" s="26">
        <v>0.17</v>
      </c>
      <c r="CG280" s="26">
        <v>1.5</v>
      </c>
      <c r="CH280" s="26">
        <v>1.5</v>
      </c>
      <c r="CI280" s="26">
        <v>1.5</v>
      </c>
      <c r="CJ280" s="26">
        <v>285</v>
      </c>
      <c r="CK280" s="26">
        <v>109.8</v>
      </c>
      <c r="CL280" s="26">
        <v>197.4</v>
      </c>
      <c r="CM280" s="26">
        <v>2.85</v>
      </c>
      <c r="CN280" s="26">
        <v>2.37</v>
      </c>
      <c r="CO280" s="26">
        <v>2.61</v>
      </c>
      <c r="CP280" s="26">
        <v>0</v>
      </c>
      <c r="CQ280" s="26">
        <v>0</v>
      </c>
    </row>
    <row r="281" spans="1:95" s="26" customFormat="1" x14ac:dyDescent="0.25">
      <c r="A281" s="23" t="str">
        <f>"27/10"</f>
        <v>27/10</v>
      </c>
      <c r="B281" s="24" t="s">
        <v>106</v>
      </c>
      <c r="C281" s="25">
        <v>180</v>
      </c>
      <c r="D281" s="25">
        <v>0.18</v>
      </c>
      <c r="E281" s="25">
        <v>0</v>
      </c>
      <c r="F281" s="25">
        <v>0.04</v>
      </c>
      <c r="G281" s="25">
        <v>0.04</v>
      </c>
      <c r="H281" s="25">
        <v>4.53</v>
      </c>
      <c r="I281" s="25">
        <v>18.157085999999993</v>
      </c>
      <c r="J281" s="25">
        <v>0</v>
      </c>
      <c r="K281" s="25">
        <v>0</v>
      </c>
      <c r="L281" s="25">
        <v>0</v>
      </c>
      <c r="M281" s="25">
        <v>0</v>
      </c>
      <c r="N281" s="25">
        <v>4.4400000000000004</v>
      </c>
      <c r="O281" s="25">
        <v>0</v>
      </c>
      <c r="P281" s="25">
        <v>0.09</v>
      </c>
      <c r="Q281" s="25">
        <v>0</v>
      </c>
      <c r="R281" s="25">
        <v>0</v>
      </c>
      <c r="S281" s="25">
        <v>0</v>
      </c>
      <c r="T281" s="25">
        <v>0.05</v>
      </c>
      <c r="U281" s="25">
        <v>0.04</v>
      </c>
      <c r="V281" s="25">
        <v>0.13</v>
      </c>
      <c r="W281" s="25">
        <v>0.13</v>
      </c>
      <c r="X281" s="25">
        <v>0</v>
      </c>
      <c r="Y281" s="25">
        <v>0</v>
      </c>
      <c r="Z281" s="25">
        <v>0.01</v>
      </c>
      <c r="AA281" s="25">
        <v>0</v>
      </c>
      <c r="AB281" s="25">
        <v>0</v>
      </c>
      <c r="AC281" s="25">
        <v>0</v>
      </c>
      <c r="AD281" s="25">
        <v>0</v>
      </c>
      <c r="AE281" s="25">
        <v>0</v>
      </c>
      <c r="AF281" s="25">
        <v>0</v>
      </c>
      <c r="AG281" s="25">
        <v>0</v>
      </c>
      <c r="AH281" s="25">
        <v>0</v>
      </c>
      <c r="AI281" s="25">
        <v>0</v>
      </c>
      <c r="AJ281" s="26">
        <v>0</v>
      </c>
      <c r="AK281" s="26">
        <v>0</v>
      </c>
      <c r="AL281" s="26">
        <v>0</v>
      </c>
      <c r="AM281" s="26">
        <v>0</v>
      </c>
      <c r="AN281" s="26">
        <v>0</v>
      </c>
      <c r="AO281" s="26">
        <v>0</v>
      </c>
      <c r="AP281" s="26">
        <v>0</v>
      </c>
      <c r="AQ281" s="26">
        <v>0</v>
      </c>
      <c r="AR281" s="26">
        <v>0</v>
      </c>
      <c r="AS281" s="26">
        <v>0</v>
      </c>
      <c r="AT281" s="26">
        <v>0</v>
      </c>
      <c r="AU281" s="26">
        <v>0</v>
      </c>
      <c r="AV281" s="26">
        <v>0</v>
      </c>
      <c r="AW281" s="26">
        <v>0</v>
      </c>
      <c r="AX281" s="26">
        <v>0</v>
      </c>
      <c r="AY281" s="26">
        <v>0</v>
      </c>
      <c r="AZ281" s="26">
        <v>0</v>
      </c>
      <c r="BA281" s="26">
        <v>0</v>
      </c>
      <c r="BB281" s="26">
        <v>0</v>
      </c>
      <c r="BC281" s="26">
        <v>0</v>
      </c>
      <c r="BD281" s="26">
        <v>0</v>
      </c>
      <c r="BE281" s="26">
        <v>0</v>
      </c>
      <c r="BF281" s="26">
        <v>0</v>
      </c>
      <c r="BG281" s="26">
        <v>0</v>
      </c>
      <c r="BH281" s="26">
        <v>0</v>
      </c>
      <c r="BI281" s="26">
        <v>0</v>
      </c>
      <c r="BJ281" s="26">
        <v>0</v>
      </c>
      <c r="BK281" s="26">
        <v>0</v>
      </c>
      <c r="BL281" s="26">
        <v>0</v>
      </c>
      <c r="BM281" s="26">
        <v>0</v>
      </c>
      <c r="BN281" s="26">
        <v>0</v>
      </c>
      <c r="BO281" s="26">
        <v>0</v>
      </c>
      <c r="BP281" s="26">
        <v>0</v>
      </c>
      <c r="BQ281" s="26">
        <v>0</v>
      </c>
      <c r="BR281" s="26">
        <v>0</v>
      </c>
      <c r="BS281" s="26">
        <v>0</v>
      </c>
      <c r="BT281" s="26">
        <v>0</v>
      </c>
      <c r="BU281" s="26">
        <v>0</v>
      </c>
      <c r="BV281" s="26">
        <v>0</v>
      </c>
      <c r="BW281" s="26">
        <v>0</v>
      </c>
      <c r="BX281" s="26">
        <v>0</v>
      </c>
      <c r="BY281" s="26">
        <v>0</v>
      </c>
      <c r="BZ281" s="26">
        <v>0</v>
      </c>
      <c r="CA281" s="26">
        <v>0</v>
      </c>
      <c r="CB281" s="26">
        <v>180.08</v>
      </c>
      <c r="CC281" s="27"/>
      <c r="CD281" s="27"/>
      <c r="CE281" s="26">
        <v>0</v>
      </c>
      <c r="CG281" s="26">
        <v>3.69</v>
      </c>
      <c r="CH281" s="26">
        <v>3.69</v>
      </c>
      <c r="CI281" s="26">
        <v>3.69</v>
      </c>
      <c r="CJ281" s="26">
        <v>398.25</v>
      </c>
      <c r="CK281" s="26">
        <v>156.6</v>
      </c>
      <c r="CL281" s="26">
        <v>277.43</v>
      </c>
      <c r="CM281" s="26">
        <v>39.61</v>
      </c>
      <c r="CN281" s="26">
        <v>23.41</v>
      </c>
      <c r="CO281" s="26">
        <v>31.51</v>
      </c>
      <c r="CP281" s="26">
        <v>4.5</v>
      </c>
      <c r="CQ281" s="26">
        <v>0</v>
      </c>
    </row>
    <row r="282" spans="1:95" s="26" customFormat="1" ht="18" customHeight="1" x14ac:dyDescent="0.25">
      <c r="A282" s="23" t="str">
        <f>"2/6"</f>
        <v>2/6</v>
      </c>
      <c r="B282" s="24" t="s">
        <v>146</v>
      </c>
      <c r="C282" s="25">
        <v>100</v>
      </c>
      <c r="D282" s="25">
        <v>10.43</v>
      </c>
      <c r="E282" s="25">
        <v>11.1</v>
      </c>
      <c r="F282" s="25">
        <v>14.24</v>
      </c>
      <c r="G282" s="25">
        <v>0</v>
      </c>
      <c r="H282" s="25">
        <v>1.92</v>
      </c>
      <c r="I282" s="25">
        <v>177.30929239999998</v>
      </c>
      <c r="J282" s="25">
        <v>6.96</v>
      </c>
      <c r="K282" s="25">
        <v>0.19</v>
      </c>
      <c r="L282" s="25">
        <v>0</v>
      </c>
      <c r="M282" s="25">
        <v>0</v>
      </c>
      <c r="N282" s="25">
        <v>1.92</v>
      </c>
      <c r="O282" s="25">
        <v>0</v>
      </c>
      <c r="P282" s="25">
        <v>0</v>
      </c>
      <c r="Q282" s="25">
        <v>0</v>
      </c>
      <c r="R282" s="25">
        <v>0</v>
      </c>
      <c r="S282" s="25">
        <v>0.03</v>
      </c>
      <c r="T282" s="25">
        <v>1.63</v>
      </c>
      <c r="U282" s="25">
        <v>317.04000000000002</v>
      </c>
      <c r="V282" s="25">
        <v>139.41</v>
      </c>
      <c r="W282" s="25">
        <v>73.84</v>
      </c>
      <c r="X282" s="25">
        <v>12.1</v>
      </c>
      <c r="Y282" s="25">
        <v>159.69</v>
      </c>
      <c r="Z282" s="25">
        <v>1.79</v>
      </c>
      <c r="AA282" s="25">
        <v>144.24</v>
      </c>
      <c r="AB282" s="25">
        <v>61.44</v>
      </c>
      <c r="AC282" s="25">
        <v>253.3</v>
      </c>
      <c r="AD282" s="25">
        <v>0.56999999999999995</v>
      </c>
      <c r="AE282" s="25">
        <v>0.05</v>
      </c>
      <c r="AF282" s="25">
        <v>0.33</v>
      </c>
      <c r="AG282" s="25">
        <v>0.16</v>
      </c>
      <c r="AH282" s="25">
        <v>3.14</v>
      </c>
      <c r="AI282" s="25">
        <v>0.16</v>
      </c>
      <c r="AJ282" s="26">
        <v>0</v>
      </c>
      <c r="AK282" s="26">
        <v>583.94000000000005</v>
      </c>
      <c r="AL282" s="26">
        <v>452.26</v>
      </c>
      <c r="AM282" s="26">
        <v>819.06</v>
      </c>
      <c r="AN282" s="26">
        <v>682.69</v>
      </c>
      <c r="AO282" s="26">
        <v>320.22000000000003</v>
      </c>
      <c r="AP282" s="26">
        <v>462.52</v>
      </c>
      <c r="AQ282" s="26">
        <v>156.88</v>
      </c>
      <c r="AR282" s="26">
        <v>493.7</v>
      </c>
      <c r="AS282" s="26">
        <v>536.83000000000004</v>
      </c>
      <c r="AT282" s="26">
        <v>593.92999999999995</v>
      </c>
      <c r="AU282" s="26">
        <v>928.82</v>
      </c>
      <c r="AV282" s="26">
        <v>258.51</v>
      </c>
      <c r="AW282" s="26">
        <v>314.77</v>
      </c>
      <c r="AX282" s="26">
        <v>1344.78</v>
      </c>
      <c r="AY282" s="26">
        <v>10.53</v>
      </c>
      <c r="AZ282" s="26">
        <v>301.67</v>
      </c>
      <c r="BA282" s="26">
        <v>702.22</v>
      </c>
      <c r="BB282" s="26">
        <v>361.35</v>
      </c>
      <c r="BC282" s="26">
        <v>221.14</v>
      </c>
      <c r="BD282" s="26">
        <v>0.2</v>
      </c>
      <c r="BE282" s="26">
        <v>0.09</v>
      </c>
      <c r="BF282" s="26">
        <v>0.05</v>
      </c>
      <c r="BG282" s="26">
        <v>0.11</v>
      </c>
      <c r="BH282" s="26">
        <v>0.13</v>
      </c>
      <c r="BI282" s="26">
        <v>0.6</v>
      </c>
      <c r="BJ282" s="26">
        <v>0</v>
      </c>
      <c r="BK282" s="26">
        <v>1.67</v>
      </c>
      <c r="BL282" s="26">
        <v>0</v>
      </c>
      <c r="BM282" s="26">
        <v>0.52</v>
      </c>
      <c r="BN282" s="26">
        <v>0</v>
      </c>
      <c r="BO282" s="26">
        <v>0</v>
      </c>
      <c r="BP282" s="26">
        <v>0</v>
      </c>
      <c r="BQ282" s="26">
        <v>0.12</v>
      </c>
      <c r="BR282" s="26">
        <v>0.18</v>
      </c>
      <c r="BS282" s="26">
        <v>1.36</v>
      </c>
      <c r="BT282" s="26">
        <v>0</v>
      </c>
      <c r="BU282" s="26">
        <v>0</v>
      </c>
      <c r="BV282" s="26">
        <v>0.08</v>
      </c>
      <c r="BW282" s="26">
        <v>0.01</v>
      </c>
      <c r="BX282" s="26">
        <v>0</v>
      </c>
      <c r="BY282" s="26">
        <v>0</v>
      </c>
      <c r="BZ282" s="26">
        <v>0</v>
      </c>
      <c r="CA282" s="26">
        <v>0</v>
      </c>
      <c r="CB282" s="26">
        <v>88.13</v>
      </c>
      <c r="CC282" s="27"/>
      <c r="CD282" s="27"/>
      <c r="CE282" s="26">
        <v>154.47999999999999</v>
      </c>
      <c r="CG282" s="26">
        <v>40.78</v>
      </c>
      <c r="CH282" s="26">
        <v>25.8</v>
      </c>
      <c r="CI282" s="26">
        <v>33.29</v>
      </c>
      <c r="CJ282" s="26">
        <v>174.17</v>
      </c>
      <c r="CK282" s="26">
        <v>64.67</v>
      </c>
      <c r="CL282" s="26">
        <v>119.42</v>
      </c>
      <c r="CM282" s="26">
        <v>11.9</v>
      </c>
      <c r="CN282" s="26">
        <v>6.5</v>
      </c>
      <c r="CO282" s="26">
        <v>9.1999999999999993</v>
      </c>
      <c r="CP282" s="26">
        <v>0</v>
      </c>
      <c r="CQ282" s="26">
        <v>0.5</v>
      </c>
    </row>
    <row r="283" spans="1:95" s="15" customFormat="1" x14ac:dyDescent="0.25">
      <c r="A283" s="19" t="str">
        <f>"-"</f>
        <v>-</v>
      </c>
      <c r="B283" s="20" t="s">
        <v>147</v>
      </c>
      <c r="C283" s="21">
        <v>100</v>
      </c>
      <c r="D283" s="21">
        <v>1.5</v>
      </c>
      <c r="E283" s="21">
        <v>0</v>
      </c>
      <c r="F283" s="21">
        <v>0.5</v>
      </c>
      <c r="G283" s="21">
        <v>0.5</v>
      </c>
      <c r="H283" s="21">
        <v>22.7</v>
      </c>
      <c r="I283" s="21">
        <v>95.500000000000014</v>
      </c>
      <c r="J283" s="21">
        <v>0.2</v>
      </c>
      <c r="K283" s="21">
        <v>0</v>
      </c>
      <c r="L283" s="21">
        <v>0</v>
      </c>
      <c r="M283" s="21">
        <v>0</v>
      </c>
      <c r="N283" s="21">
        <v>19</v>
      </c>
      <c r="O283" s="21">
        <v>2</v>
      </c>
      <c r="P283" s="21">
        <v>1.7</v>
      </c>
      <c r="Q283" s="21">
        <v>0</v>
      </c>
      <c r="R283" s="21">
        <v>0</v>
      </c>
      <c r="S283" s="21">
        <v>0.4</v>
      </c>
      <c r="T283" s="21">
        <v>0.9</v>
      </c>
      <c r="U283" s="21">
        <v>31</v>
      </c>
      <c r="V283" s="21">
        <v>348</v>
      </c>
      <c r="W283" s="21">
        <v>8</v>
      </c>
      <c r="X283" s="21">
        <v>42</v>
      </c>
      <c r="Y283" s="21">
        <v>28</v>
      </c>
      <c r="Z283" s="21">
        <v>0.6</v>
      </c>
      <c r="AA283" s="21">
        <v>0</v>
      </c>
      <c r="AB283" s="21">
        <v>120</v>
      </c>
      <c r="AC283" s="21">
        <v>20</v>
      </c>
      <c r="AD283" s="21">
        <v>0.4</v>
      </c>
      <c r="AE283" s="21">
        <v>0.04</v>
      </c>
      <c r="AF283" s="21">
        <v>0.05</v>
      </c>
      <c r="AG283" s="21">
        <v>0.6</v>
      </c>
      <c r="AH283" s="21">
        <v>0.9</v>
      </c>
      <c r="AI283" s="21">
        <v>10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0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0</v>
      </c>
      <c r="BV283" s="15">
        <v>0</v>
      </c>
      <c r="BW283" s="15">
        <v>0</v>
      </c>
      <c r="BX283" s="15">
        <v>0</v>
      </c>
      <c r="BY283" s="15">
        <v>0</v>
      </c>
      <c r="BZ283" s="15">
        <v>0</v>
      </c>
      <c r="CA283" s="15">
        <v>0</v>
      </c>
      <c r="CB283" s="15">
        <v>74</v>
      </c>
      <c r="CC283" s="22"/>
      <c r="CD283" s="22"/>
      <c r="CE283" s="15">
        <v>20</v>
      </c>
      <c r="CG283" s="15">
        <v>4</v>
      </c>
      <c r="CH283" s="15">
        <v>1</v>
      </c>
      <c r="CI283" s="15">
        <v>2.5</v>
      </c>
      <c r="CJ283" s="15">
        <v>200</v>
      </c>
      <c r="CK283" s="15">
        <v>82</v>
      </c>
      <c r="CL283" s="15">
        <v>141</v>
      </c>
      <c r="CM283" s="15">
        <v>12.6</v>
      </c>
      <c r="CN283" s="15">
        <v>12.6</v>
      </c>
      <c r="CO283" s="15">
        <v>12.6</v>
      </c>
      <c r="CP283" s="15">
        <v>0</v>
      </c>
      <c r="CQ283" s="15">
        <v>0</v>
      </c>
    </row>
    <row r="284" spans="1:95" s="16" customFormat="1" x14ac:dyDescent="0.25">
      <c r="A284" s="28"/>
      <c r="B284" s="29" t="s">
        <v>124</v>
      </c>
      <c r="C284" s="30">
        <f>SUM(C279:C283)</f>
        <v>420</v>
      </c>
      <c r="D284" s="30">
        <f t="shared" ref="D284:BO284" si="94">SUM(D279:D283)</f>
        <v>14.75</v>
      </c>
      <c r="E284" s="30">
        <f t="shared" si="94"/>
        <v>11.1</v>
      </c>
      <c r="F284" s="30">
        <f t="shared" si="94"/>
        <v>15.15</v>
      </c>
      <c r="G284" s="30">
        <f t="shared" si="94"/>
        <v>0.90999999999999992</v>
      </c>
      <c r="H284" s="30">
        <f t="shared" si="94"/>
        <v>46.870000000000005</v>
      </c>
      <c r="I284" s="30">
        <f t="shared" si="94"/>
        <v>374.42257839999996</v>
      </c>
      <c r="J284" s="30">
        <f t="shared" si="94"/>
        <v>7.2</v>
      </c>
      <c r="K284" s="30">
        <f t="shared" si="94"/>
        <v>0.19</v>
      </c>
      <c r="L284" s="30">
        <f t="shared" si="94"/>
        <v>0</v>
      </c>
      <c r="M284" s="30">
        <f t="shared" si="94"/>
        <v>0</v>
      </c>
      <c r="N284" s="30">
        <f t="shared" si="94"/>
        <v>25.82</v>
      </c>
      <c r="O284" s="30">
        <f t="shared" si="94"/>
        <v>17.559999999999999</v>
      </c>
      <c r="P284" s="30">
        <f t="shared" si="94"/>
        <v>3.49</v>
      </c>
      <c r="Q284" s="30">
        <f t="shared" si="94"/>
        <v>0</v>
      </c>
      <c r="R284" s="30">
        <f t="shared" si="94"/>
        <v>0</v>
      </c>
      <c r="S284" s="30">
        <f t="shared" si="94"/>
        <v>0.63</v>
      </c>
      <c r="T284" s="30">
        <f t="shared" si="94"/>
        <v>3.44</v>
      </c>
      <c r="U284" s="30">
        <f t="shared" si="94"/>
        <v>470.08000000000004</v>
      </c>
      <c r="V284" s="30">
        <f t="shared" si="94"/>
        <v>536.54</v>
      </c>
      <c r="W284" s="30">
        <f t="shared" si="94"/>
        <v>88.97</v>
      </c>
      <c r="X284" s="30">
        <f t="shared" si="94"/>
        <v>63.5</v>
      </c>
      <c r="Y284" s="30">
        <f t="shared" si="94"/>
        <v>219.29</v>
      </c>
      <c r="Z284" s="30">
        <f t="shared" si="94"/>
        <v>3.18</v>
      </c>
      <c r="AA284" s="30">
        <f t="shared" si="94"/>
        <v>144.24</v>
      </c>
      <c r="AB284" s="30">
        <f t="shared" si="94"/>
        <v>182.44</v>
      </c>
      <c r="AC284" s="30">
        <f t="shared" si="94"/>
        <v>273.5</v>
      </c>
      <c r="AD284" s="30">
        <f t="shared" si="94"/>
        <v>1.25</v>
      </c>
      <c r="AE284" s="30">
        <f t="shared" si="94"/>
        <v>0.13</v>
      </c>
      <c r="AF284" s="30">
        <f t="shared" si="94"/>
        <v>0.4</v>
      </c>
      <c r="AG284" s="30">
        <f t="shared" si="94"/>
        <v>0.9</v>
      </c>
      <c r="AH284" s="30">
        <f t="shared" si="94"/>
        <v>4.4400000000000004</v>
      </c>
      <c r="AI284" s="30">
        <f t="shared" si="94"/>
        <v>10.16</v>
      </c>
      <c r="AJ284" s="30">
        <f t="shared" si="94"/>
        <v>0</v>
      </c>
      <c r="AK284" s="30">
        <f t="shared" si="94"/>
        <v>712.2</v>
      </c>
      <c r="AL284" s="30">
        <f t="shared" si="94"/>
        <v>568.32999999999993</v>
      </c>
      <c r="AM284" s="30">
        <f t="shared" si="94"/>
        <v>1006.25</v>
      </c>
      <c r="AN284" s="30">
        <f t="shared" si="94"/>
        <v>761.05000000000007</v>
      </c>
      <c r="AO284" s="30">
        <f t="shared" si="94"/>
        <v>358.83000000000004</v>
      </c>
      <c r="AP284" s="30">
        <f t="shared" si="94"/>
        <v>542.14</v>
      </c>
      <c r="AQ284" s="30">
        <f t="shared" si="94"/>
        <v>188.01999999999998</v>
      </c>
      <c r="AR284" s="30">
        <f t="shared" si="94"/>
        <v>640.28</v>
      </c>
      <c r="AS284" s="30">
        <f t="shared" si="94"/>
        <v>641.12</v>
      </c>
      <c r="AT284" s="30">
        <f t="shared" si="94"/>
        <v>714.77</v>
      </c>
      <c r="AU284" s="30">
        <f t="shared" si="94"/>
        <v>1073.3</v>
      </c>
      <c r="AV284" s="30">
        <f t="shared" si="94"/>
        <v>310.45</v>
      </c>
      <c r="AW284" s="30">
        <f t="shared" si="94"/>
        <v>424.78999999999996</v>
      </c>
      <c r="AX284" s="30">
        <f t="shared" si="94"/>
        <v>2058.17</v>
      </c>
      <c r="AY284" s="30">
        <f t="shared" si="94"/>
        <v>10.53</v>
      </c>
      <c r="AZ284" s="30">
        <f t="shared" si="94"/>
        <v>537.72</v>
      </c>
      <c r="BA284" s="30">
        <f t="shared" si="94"/>
        <v>817.32</v>
      </c>
      <c r="BB284" s="30">
        <f t="shared" si="94"/>
        <v>435.11</v>
      </c>
      <c r="BC284" s="30">
        <f t="shared" si="94"/>
        <v>277.07</v>
      </c>
      <c r="BD284" s="30">
        <f t="shared" si="94"/>
        <v>0.2</v>
      </c>
      <c r="BE284" s="30">
        <f t="shared" si="94"/>
        <v>0.09</v>
      </c>
      <c r="BF284" s="30">
        <f t="shared" si="94"/>
        <v>0.05</v>
      </c>
      <c r="BG284" s="30">
        <f t="shared" si="94"/>
        <v>0.11</v>
      </c>
      <c r="BH284" s="30">
        <f t="shared" si="94"/>
        <v>0.13</v>
      </c>
      <c r="BI284" s="30">
        <f t="shared" si="94"/>
        <v>0.6</v>
      </c>
      <c r="BJ284" s="30">
        <f t="shared" si="94"/>
        <v>0</v>
      </c>
      <c r="BK284" s="30">
        <f t="shared" si="94"/>
        <v>1.72</v>
      </c>
      <c r="BL284" s="30">
        <f t="shared" si="94"/>
        <v>0</v>
      </c>
      <c r="BM284" s="30">
        <f t="shared" si="94"/>
        <v>0.52</v>
      </c>
      <c r="BN284" s="30">
        <f t="shared" si="94"/>
        <v>0</v>
      </c>
      <c r="BO284" s="30">
        <f t="shared" si="94"/>
        <v>0</v>
      </c>
      <c r="BP284" s="30">
        <f t="shared" ref="BP284:CO284" si="95">SUM(BP279:BP283)</f>
        <v>0</v>
      </c>
      <c r="BQ284" s="30">
        <f t="shared" si="95"/>
        <v>0.12</v>
      </c>
      <c r="BR284" s="30">
        <f t="shared" si="95"/>
        <v>0.18</v>
      </c>
      <c r="BS284" s="30">
        <f t="shared" si="95"/>
        <v>1.3900000000000001</v>
      </c>
      <c r="BT284" s="30">
        <f t="shared" si="95"/>
        <v>0</v>
      </c>
      <c r="BU284" s="30">
        <f t="shared" si="95"/>
        <v>0</v>
      </c>
      <c r="BV284" s="30">
        <f t="shared" si="95"/>
        <v>0.24</v>
      </c>
      <c r="BW284" s="30">
        <f t="shared" si="95"/>
        <v>0.03</v>
      </c>
      <c r="BX284" s="30">
        <f t="shared" si="95"/>
        <v>0</v>
      </c>
      <c r="BY284" s="30">
        <f t="shared" si="95"/>
        <v>0</v>
      </c>
      <c r="BZ284" s="30">
        <f t="shared" si="95"/>
        <v>0</v>
      </c>
      <c r="CA284" s="30">
        <f t="shared" si="95"/>
        <v>0</v>
      </c>
      <c r="CB284" s="30">
        <f t="shared" si="95"/>
        <v>359.43</v>
      </c>
      <c r="CC284" s="30">
        <f t="shared" si="95"/>
        <v>0</v>
      </c>
      <c r="CD284" s="30">
        <f t="shared" si="95"/>
        <v>0</v>
      </c>
      <c r="CE284" s="30">
        <f t="shared" si="95"/>
        <v>174.64999999999998</v>
      </c>
      <c r="CF284" s="30">
        <f t="shared" si="95"/>
        <v>0</v>
      </c>
      <c r="CG284" s="30">
        <f t="shared" si="95"/>
        <v>49.97</v>
      </c>
      <c r="CH284" s="30">
        <f t="shared" si="95"/>
        <v>31.990000000000002</v>
      </c>
      <c r="CI284" s="30">
        <f t="shared" si="95"/>
        <v>40.98</v>
      </c>
      <c r="CJ284" s="30">
        <f t="shared" si="95"/>
        <v>1722.42</v>
      </c>
      <c r="CK284" s="30">
        <f t="shared" si="95"/>
        <v>669.27</v>
      </c>
      <c r="CL284" s="30">
        <f t="shared" si="95"/>
        <v>1195.8500000000001</v>
      </c>
      <c r="CM284" s="30">
        <f t="shared" si="95"/>
        <v>72.28</v>
      </c>
      <c r="CN284" s="30">
        <f t="shared" si="95"/>
        <v>50.2</v>
      </c>
      <c r="CO284" s="30">
        <f t="shared" si="95"/>
        <v>61.24</v>
      </c>
      <c r="CP284" s="16">
        <v>4.5</v>
      </c>
      <c r="CQ284" s="16">
        <v>0.5</v>
      </c>
    </row>
    <row r="285" spans="1:95" s="16" customFormat="1" x14ac:dyDescent="0.25">
      <c r="A285" s="28"/>
      <c r="B285" s="29" t="s">
        <v>125</v>
      </c>
      <c r="C285" s="30">
        <f>C267+C270+C277+C284</f>
        <v>1525</v>
      </c>
      <c r="D285" s="30">
        <f t="shared" ref="D285:BO285" si="96">D267+D270+D277+D284</f>
        <v>46.879999999999995</v>
      </c>
      <c r="E285" s="30">
        <f t="shared" si="96"/>
        <v>32.450000000000003</v>
      </c>
      <c r="F285" s="30">
        <f t="shared" si="96"/>
        <v>47.639999999999993</v>
      </c>
      <c r="G285" s="30">
        <f t="shared" si="96"/>
        <v>12.44</v>
      </c>
      <c r="H285" s="30">
        <f t="shared" si="96"/>
        <v>214.13</v>
      </c>
      <c r="I285" s="30">
        <f t="shared" si="96"/>
        <v>1444.8558249999999</v>
      </c>
      <c r="J285" s="30">
        <f t="shared" si="96"/>
        <v>18.689999999999998</v>
      </c>
      <c r="K285" s="30">
        <f t="shared" si="96"/>
        <v>7.07</v>
      </c>
      <c r="L285" s="30">
        <f t="shared" si="96"/>
        <v>0</v>
      </c>
      <c r="M285" s="30">
        <f t="shared" si="96"/>
        <v>0</v>
      </c>
      <c r="N285" s="30">
        <f t="shared" si="96"/>
        <v>83.039999999999992</v>
      </c>
      <c r="O285" s="30">
        <f t="shared" si="96"/>
        <v>116.38</v>
      </c>
      <c r="P285" s="30">
        <f t="shared" si="96"/>
        <v>14.69</v>
      </c>
      <c r="Q285" s="30">
        <f t="shared" si="96"/>
        <v>0</v>
      </c>
      <c r="R285" s="30">
        <f t="shared" si="96"/>
        <v>0</v>
      </c>
      <c r="S285" s="30">
        <f t="shared" si="96"/>
        <v>2.13</v>
      </c>
      <c r="T285" s="30">
        <f t="shared" si="96"/>
        <v>10.579999999999998</v>
      </c>
      <c r="U285" s="30">
        <f t="shared" si="96"/>
        <v>1436.8400000000001</v>
      </c>
      <c r="V285" s="30">
        <f t="shared" si="96"/>
        <v>1600.57</v>
      </c>
      <c r="W285" s="30">
        <f t="shared" si="96"/>
        <v>275.47000000000003</v>
      </c>
      <c r="X285" s="30">
        <f t="shared" si="96"/>
        <v>192.01</v>
      </c>
      <c r="Y285" s="30">
        <f t="shared" si="96"/>
        <v>642.6</v>
      </c>
      <c r="Z285" s="30">
        <f t="shared" si="96"/>
        <v>10.33</v>
      </c>
      <c r="AA285" s="30">
        <f t="shared" si="96"/>
        <v>214.16000000000003</v>
      </c>
      <c r="AB285" s="30">
        <f t="shared" si="96"/>
        <v>2714.7200000000003</v>
      </c>
      <c r="AC285" s="30">
        <f t="shared" si="96"/>
        <v>849.01</v>
      </c>
      <c r="AD285" s="30">
        <f t="shared" si="96"/>
        <v>9.4600000000000009</v>
      </c>
      <c r="AE285" s="30">
        <f t="shared" si="96"/>
        <v>0.5</v>
      </c>
      <c r="AF285" s="30">
        <f t="shared" si="96"/>
        <v>0.72</v>
      </c>
      <c r="AG285" s="30">
        <f t="shared" si="96"/>
        <v>8.9300000000000015</v>
      </c>
      <c r="AH285" s="30">
        <f t="shared" si="96"/>
        <v>21.950000000000003</v>
      </c>
      <c r="AI285" s="30">
        <f t="shared" si="96"/>
        <v>19.37</v>
      </c>
      <c r="AJ285" s="30">
        <f t="shared" si="96"/>
        <v>0.2</v>
      </c>
      <c r="AK285" s="30">
        <f t="shared" si="96"/>
        <v>2241.9499999999998</v>
      </c>
      <c r="AL285" s="30">
        <f t="shared" si="96"/>
        <v>1848.6999999999998</v>
      </c>
      <c r="AM285" s="30">
        <f t="shared" si="96"/>
        <v>3596.19</v>
      </c>
      <c r="AN285" s="30">
        <f t="shared" si="96"/>
        <v>2623.88</v>
      </c>
      <c r="AO285" s="30">
        <f t="shared" si="96"/>
        <v>1051.76</v>
      </c>
      <c r="AP285" s="30">
        <f t="shared" si="96"/>
        <v>1772.6100000000001</v>
      </c>
      <c r="AQ285" s="30">
        <f t="shared" si="96"/>
        <v>629.79999999999995</v>
      </c>
      <c r="AR285" s="30">
        <f t="shared" si="96"/>
        <v>2061.6400000000003</v>
      </c>
      <c r="AS285" s="30">
        <f t="shared" si="96"/>
        <v>2257.3200000000002</v>
      </c>
      <c r="AT285" s="30">
        <f t="shared" si="96"/>
        <v>2283.0899999999997</v>
      </c>
      <c r="AU285" s="30">
        <f t="shared" si="96"/>
        <v>3161.41</v>
      </c>
      <c r="AV285" s="30">
        <f t="shared" si="96"/>
        <v>1042.26</v>
      </c>
      <c r="AW285" s="30">
        <f t="shared" si="96"/>
        <v>1914.68</v>
      </c>
      <c r="AX285" s="30">
        <f t="shared" si="96"/>
        <v>7016.9</v>
      </c>
      <c r="AY285" s="30">
        <f t="shared" si="96"/>
        <v>121.1</v>
      </c>
      <c r="AZ285" s="30">
        <f t="shared" si="96"/>
        <v>2160.79</v>
      </c>
      <c r="BA285" s="30">
        <f t="shared" si="96"/>
        <v>2105.58</v>
      </c>
      <c r="BB285" s="30">
        <f t="shared" si="96"/>
        <v>1350.8600000000001</v>
      </c>
      <c r="BC285" s="30">
        <f t="shared" si="96"/>
        <v>693.96</v>
      </c>
      <c r="BD285" s="30">
        <f t="shared" si="96"/>
        <v>0.44</v>
      </c>
      <c r="BE285" s="30">
        <f t="shared" si="96"/>
        <v>0.2</v>
      </c>
      <c r="BF285" s="30">
        <f t="shared" si="96"/>
        <v>0.11</v>
      </c>
      <c r="BG285" s="30">
        <f t="shared" si="96"/>
        <v>0.25</v>
      </c>
      <c r="BH285" s="30">
        <f t="shared" si="96"/>
        <v>0.29000000000000004</v>
      </c>
      <c r="BI285" s="30">
        <f t="shared" si="96"/>
        <v>1.33</v>
      </c>
      <c r="BJ285" s="30">
        <f t="shared" si="96"/>
        <v>0</v>
      </c>
      <c r="BK285" s="30">
        <f t="shared" si="96"/>
        <v>4.51</v>
      </c>
      <c r="BL285" s="30">
        <f t="shared" si="96"/>
        <v>0</v>
      </c>
      <c r="BM285" s="30">
        <f t="shared" si="96"/>
        <v>1.55</v>
      </c>
      <c r="BN285" s="30">
        <f t="shared" si="96"/>
        <v>0.04</v>
      </c>
      <c r="BO285" s="30">
        <f t="shared" si="96"/>
        <v>0.05</v>
      </c>
      <c r="BP285" s="30">
        <f t="shared" ref="BP285:CO285" si="97">BP267+BP270+BP277+BP284</f>
        <v>0</v>
      </c>
      <c r="BQ285" s="30">
        <f t="shared" si="97"/>
        <v>0.26</v>
      </c>
      <c r="BR285" s="30">
        <f t="shared" si="97"/>
        <v>0.4</v>
      </c>
      <c r="BS285" s="30">
        <f t="shared" si="97"/>
        <v>5.6899999999999995</v>
      </c>
      <c r="BT285" s="30">
        <f t="shared" si="97"/>
        <v>0</v>
      </c>
      <c r="BU285" s="30">
        <f t="shared" si="97"/>
        <v>0</v>
      </c>
      <c r="BV285" s="30">
        <f t="shared" si="97"/>
        <v>6.4499999999999993</v>
      </c>
      <c r="BW285" s="30">
        <f t="shared" si="97"/>
        <v>7.0000000000000007E-2</v>
      </c>
      <c r="BX285" s="30">
        <f t="shared" si="97"/>
        <v>0</v>
      </c>
      <c r="BY285" s="30">
        <f t="shared" si="97"/>
        <v>0</v>
      </c>
      <c r="BZ285" s="30">
        <f t="shared" si="97"/>
        <v>0</v>
      </c>
      <c r="CA285" s="30">
        <f t="shared" si="97"/>
        <v>0</v>
      </c>
      <c r="CB285" s="30">
        <f t="shared" si="97"/>
        <v>1368.7</v>
      </c>
      <c r="CC285" s="30">
        <f t="shared" si="97"/>
        <v>0</v>
      </c>
      <c r="CD285" s="30">
        <f t="shared" si="97"/>
        <v>0</v>
      </c>
      <c r="CE285" s="30">
        <f t="shared" si="97"/>
        <v>666.62</v>
      </c>
      <c r="CF285" s="30">
        <f t="shared" si="97"/>
        <v>0</v>
      </c>
      <c r="CG285" s="30">
        <f t="shared" si="97"/>
        <v>137.62</v>
      </c>
      <c r="CH285" s="30">
        <f t="shared" si="97"/>
        <v>83.419999999999987</v>
      </c>
      <c r="CI285" s="30">
        <f t="shared" si="97"/>
        <v>110.52000000000001</v>
      </c>
      <c r="CJ285" s="30">
        <f t="shared" si="97"/>
        <v>11193.5</v>
      </c>
      <c r="CK285" s="30">
        <f t="shared" si="97"/>
        <v>5399.92</v>
      </c>
      <c r="CL285" s="30">
        <f t="shared" si="97"/>
        <v>8296.7199999999993</v>
      </c>
      <c r="CM285" s="30">
        <f t="shared" si="97"/>
        <v>215.09</v>
      </c>
      <c r="CN285" s="30">
        <f t="shared" si="97"/>
        <v>140.15000000000003</v>
      </c>
      <c r="CO285" s="30">
        <f t="shared" si="97"/>
        <v>177.61</v>
      </c>
      <c r="CP285" s="16">
        <v>27.9</v>
      </c>
      <c r="CQ285" s="16">
        <v>1.94</v>
      </c>
    </row>
    <row r="287" spans="1:95" x14ac:dyDescent="0.25">
      <c r="B287" s="37" t="s">
        <v>177</v>
      </c>
    </row>
    <row r="288" spans="1:95" x14ac:dyDescent="0.25">
      <c r="B288" s="18" t="s">
        <v>102</v>
      </c>
    </row>
    <row r="289" spans="1:95" s="26" customFormat="1" x14ac:dyDescent="0.25">
      <c r="A289" s="23" t="str">
        <f>"-"</f>
        <v>-</v>
      </c>
      <c r="B289" s="24" t="s">
        <v>103</v>
      </c>
      <c r="C289" s="25">
        <v>40</v>
      </c>
      <c r="D289" s="25">
        <v>3.08</v>
      </c>
      <c r="E289" s="25">
        <v>0</v>
      </c>
      <c r="F289" s="25">
        <v>1.2</v>
      </c>
      <c r="G289" s="25">
        <v>1.2</v>
      </c>
      <c r="H289" s="25">
        <v>21.32</v>
      </c>
      <c r="I289" s="25">
        <v>107.80799999999999</v>
      </c>
      <c r="J289" s="25">
        <v>0.2</v>
      </c>
      <c r="K289" s="25">
        <v>0</v>
      </c>
      <c r="L289" s="25">
        <v>0</v>
      </c>
      <c r="M289" s="25">
        <v>0</v>
      </c>
      <c r="N289" s="25">
        <v>1.32</v>
      </c>
      <c r="O289" s="25">
        <v>18.72</v>
      </c>
      <c r="P289" s="25">
        <v>1.28</v>
      </c>
      <c r="Q289" s="25">
        <v>0</v>
      </c>
      <c r="R289" s="25">
        <v>0</v>
      </c>
      <c r="S289" s="25">
        <v>0.12</v>
      </c>
      <c r="T289" s="25">
        <v>0.64</v>
      </c>
      <c r="U289" s="25">
        <v>171.6</v>
      </c>
      <c r="V289" s="25">
        <v>52.4</v>
      </c>
      <c r="W289" s="25">
        <v>8.8000000000000007</v>
      </c>
      <c r="X289" s="25">
        <v>13.2</v>
      </c>
      <c r="Y289" s="25">
        <v>34</v>
      </c>
      <c r="Z289" s="25">
        <v>0.8</v>
      </c>
      <c r="AA289" s="25">
        <v>0</v>
      </c>
      <c r="AB289" s="25">
        <v>0</v>
      </c>
      <c r="AC289" s="25">
        <v>0</v>
      </c>
      <c r="AD289" s="25">
        <v>0.68</v>
      </c>
      <c r="AE289" s="25">
        <v>0.06</v>
      </c>
      <c r="AF289" s="25">
        <v>0.02</v>
      </c>
      <c r="AG289" s="25">
        <v>0.64</v>
      </c>
      <c r="AH289" s="25">
        <v>1.2</v>
      </c>
      <c r="AI289" s="25">
        <v>0</v>
      </c>
      <c r="AJ289" s="26">
        <v>0</v>
      </c>
      <c r="AK289" s="26">
        <v>148.80000000000001</v>
      </c>
      <c r="AL289" s="26">
        <v>154.4</v>
      </c>
      <c r="AM289" s="26">
        <v>236.4</v>
      </c>
      <c r="AN289" s="26">
        <v>79.599999999999994</v>
      </c>
      <c r="AO289" s="26">
        <v>46.8</v>
      </c>
      <c r="AP289" s="26">
        <v>93.6</v>
      </c>
      <c r="AQ289" s="26">
        <v>35.200000000000003</v>
      </c>
      <c r="AR289" s="26">
        <v>168</v>
      </c>
      <c r="AS289" s="26">
        <v>104.4</v>
      </c>
      <c r="AT289" s="26">
        <v>145.19999999999999</v>
      </c>
      <c r="AU289" s="26">
        <v>120.4</v>
      </c>
      <c r="AV289" s="26">
        <v>64.400000000000006</v>
      </c>
      <c r="AW289" s="26">
        <v>112</v>
      </c>
      <c r="AX289" s="26">
        <v>930</v>
      </c>
      <c r="AY289" s="26">
        <v>0</v>
      </c>
      <c r="AZ289" s="26">
        <v>302.8</v>
      </c>
      <c r="BA289" s="26">
        <v>132.4</v>
      </c>
      <c r="BB289" s="26">
        <v>88.8</v>
      </c>
      <c r="BC289" s="26">
        <v>69.2</v>
      </c>
      <c r="BD289" s="26">
        <v>0</v>
      </c>
      <c r="BE289" s="26">
        <v>0</v>
      </c>
      <c r="BF289" s="26">
        <v>0</v>
      </c>
      <c r="BG289" s="26">
        <v>0</v>
      </c>
      <c r="BH289" s="26">
        <v>0</v>
      </c>
      <c r="BI289" s="26">
        <v>0.01</v>
      </c>
      <c r="BJ289" s="26">
        <v>0</v>
      </c>
      <c r="BK289" s="26">
        <v>0.13</v>
      </c>
      <c r="BL289" s="26">
        <v>0</v>
      </c>
      <c r="BM289" s="26">
        <v>0.06</v>
      </c>
      <c r="BN289" s="26">
        <v>0</v>
      </c>
      <c r="BO289" s="26">
        <v>0</v>
      </c>
      <c r="BP289" s="26">
        <v>0</v>
      </c>
      <c r="BQ289" s="26">
        <v>0</v>
      </c>
      <c r="BR289" s="26">
        <v>0</v>
      </c>
      <c r="BS289" s="26">
        <v>0.47</v>
      </c>
      <c r="BT289" s="26">
        <v>0</v>
      </c>
      <c r="BU289" s="26">
        <v>0</v>
      </c>
      <c r="BV289" s="26">
        <v>0.35</v>
      </c>
      <c r="BW289" s="26">
        <v>0.01</v>
      </c>
      <c r="BX289" s="26">
        <v>0</v>
      </c>
      <c r="BY289" s="26">
        <v>0</v>
      </c>
      <c r="BZ289" s="26">
        <v>0</v>
      </c>
      <c r="CA289" s="26">
        <v>0</v>
      </c>
      <c r="CB289" s="26">
        <v>13.64</v>
      </c>
      <c r="CC289" s="27"/>
      <c r="CD289" s="27"/>
      <c r="CE289" s="26">
        <v>0</v>
      </c>
      <c r="CG289" s="26">
        <v>0</v>
      </c>
      <c r="CH289" s="26">
        <v>0</v>
      </c>
      <c r="CI289" s="26">
        <v>0</v>
      </c>
      <c r="CJ289" s="26">
        <v>665</v>
      </c>
      <c r="CK289" s="26">
        <v>256.2</v>
      </c>
      <c r="CL289" s="26">
        <v>460.6</v>
      </c>
      <c r="CM289" s="26">
        <v>5.32</v>
      </c>
      <c r="CN289" s="26">
        <v>5.32</v>
      </c>
      <c r="CO289" s="26">
        <v>5.32</v>
      </c>
      <c r="CP289" s="26">
        <v>0</v>
      </c>
      <c r="CQ289" s="26">
        <v>0</v>
      </c>
    </row>
    <row r="290" spans="1:95" s="26" customFormat="1" x14ac:dyDescent="0.25">
      <c r="A290" s="23" t="str">
        <f>"-"</f>
        <v>-</v>
      </c>
      <c r="B290" s="24" t="s">
        <v>104</v>
      </c>
      <c r="C290" s="25">
        <v>5</v>
      </c>
      <c r="D290" s="25">
        <v>0.04</v>
      </c>
      <c r="E290" s="25">
        <v>0.04</v>
      </c>
      <c r="F290" s="25">
        <v>3.63</v>
      </c>
      <c r="G290" s="25">
        <v>0</v>
      </c>
      <c r="H290" s="25">
        <v>7.0000000000000007E-2</v>
      </c>
      <c r="I290" s="25">
        <v>33.031999999999996</v>
      </c>
      <c r="J290" s="25">
        <v>2.36</v>
      </c>
      <c r="K290" s="25">
        <v>0.11</v>
      </c>
      <c r="L290" s="25">
        <v>0</v>
      </c>
      <c r="M290" s="25">
        <v>0</v>
      </c>
      <c r="N290" s="25">
        <v>7.0000000000000007E-2</v>
      </c>
      <c r="O290" s="25">
        <v>0</v>
      </c>
      <c r="P290" s="25">
        <v>0</v>
      </c>
      <c r="Q290" s="25">
        <v>0</v>
      </c>
      <c r="R290" s="25">
        <v>0</v>
      </c>
      <c r="S290" s="25">
        <v>0</v>
      </c>
      <c r="T290" s="25">
        <v>7.0000000000000007E-2</v>
      </c>
      <c r="U290" s="25">
        <v>0.75</v>
      </c>
      <c r="V290" s="25">
        <v>1.5</v>
      </c>
      <c r="W290" s="25">
        <v>1.2</v>
      </c>
      <c r="X290" s="25">
        <v>0</v>
      </c>
      <c r="Y290" s="25">
        <v>1.5</v>
      </c>
      <c r="Z290" s="25">
        <v>0.01</v>
      </c>
      <c r="AA290" s="25">
        <v>20</v>
      </c>
      <c r="AB290" s="25">
        <v>15</v>
      </c>
      <c r="AC290" s="25">
        <v>22.5</v>
      </c>
      <c r="AD290" s="25">
        <v>0.05</v>
      </c>
      <c r="AE290" s="25">
        <v>0</v>
      </c>
      <c r="AF290" s="25">
        <v>0.01</v>
      </c>
      <c r="AG290" s="25">
        <v>0.01</v>
      </c>
      <c r="AH290" s="25">
        <v>0.01</v>
      </c>
      <c r="AI290" s="25">
        <v>0</v>
      </c>
      <c r="AJ290" s="26">
        <v>0</v>
      </c>
      <c r="AK290" s="26">
        <v>2.1</v>
      </c>
      <c r="AL290" s="26">
        <v>2.0499999999999998</v>
      </c>
      <c r="AM290" s="26">
        <v>3.8</v>
      </c>
      <c r="AN290" s="26">
        <v>2.25</v>
      </c>
      <c r="AO290" s="26">
        <v>0.85</v>
      </c>
      <c r="AP290" s="26">
        <v>2.35</v>
      </c>
      <c r="AQ290" s="26">
        <v>2.15</v>
      </c>
      <c r="AR290" s="26">
        <v>2.1</v>
      </c>
      <c r="AS290" s="26">
        <v>1.8</v>
      </c>
      <c r="AT290" s="26">
        <v>1.3</v>
      </c>
      <c r="AU290" s="26">
        <v>2.85</v>
      </c>
      <c r="AV290" s="26">
        <v>1.75</v>
      </c>
      <c r="AW290" s="26">
        <v>1.2</v>
      </c>
      <c r="AX290" s="26">
        <v>7.1</v>
      </c>
      <c r="AY290" s="26">
        <v>0</v>
      </c>
      <c r="AZ290" s="26">
        <v>2.4</v>
      </c>
      <c r="BA290" s="26">
        <v>2.7</v>
      </c>
      <c r="BB290" s="26">
        <v>2.1</v>
      </c>
      <c r="BC290" s="26">
        <v>0.5</v>
      </c>
      <c r="BD290" s="26">
        <v>0.13</v>
      </c>
      <c r="BE290" s="26">
        <v>0.06</v>
      </c>
      <c r="BF290" s="26">
        <v>0.03</v>
      </c>
      <c r="BG290" s="26">
        <v>0.08</v>
      </c>
      <c r="BH290" s="26">
        <v>0.09</v>
      </c>
      <c r="BI290" s="26">
        <v>0.4</v>
      </c>
      <c r="BJ290" s="26">
        <v>0</v>
      </c>
      <c r="BK290" s="26">
        <v>1.1000000000000001</v>
      </c>
      <c r="BL290" s="26">
        <v>0</v>
      </c>
      <c r="BM290" s="26">
        <v>0.34</v>
      </c>
      <c r="BN290" s="26">
        <v>0</v>
      </c>
      <c r="BO290" s="26">
        <v>0</v>
      </c>
      <c r="BP290" s="26">
        <v>0</v>
      </c>
      <c r="BQ290" s="26">
        <v>0.08</v>
      </c>
      <c r="BR290" s="26">
        <v>0.12</v>
      </c>
      <c r="BS290" s="26">
        <v>0.9</v>
      </c>
      <c r="BT290" s="26">
        <v>0</v>
      </c>
      <c r="BU290" s="26">
        <v>0</v>
      </c>
      <c r="BV290" s="26">
        <v>0.05</v>
      </c>
      <c r="BW290" s="26">
        <v>0</v>
      </c>
      <c r="BX290" s="26">
        <v>0</v>
      </c>
      <c r="BY290" s="26">
        <v>0</v>
      </c>
      <c r="BZ290" s="26">
        <v>0</v>
      </c>
      <c r="CA290" s="26">
        <v>0</v>
      </c>
      <c r="CB290" s="26">
        <v>1.25</v>
      </c>
      <c r="CC290" s="27"/>
      <c r="CD290" s="27"/>
      <c r="CE290" s="26">
        <v>22.5</v>
      </c>
      <c r="CG290" s="26">
        <v>0.2</v>
      </c>
      <c r="CH290" s="26">
        <v>0.05</v>
      </c>
      <c r="CI290" s="26">
        <v>0.13</v>
      </c>
      <c r="CJ290" s="26">
        <v>10</v>
      </c>
      <c r="CK290" s="26">
        <v>4.0999999999999996</v>
      </c>
      <c r="CL290" s="26">
        <v>7.05</v>
      </c>
      <c r="CM290" s="26">
        <v>0.86</v>
      </c>
      <c r="CN290" s="26">
        <v>0.44</v>
      </c>
      <c r="CO290" s="26">
        <v>0.65</v>
      </c>
      <c r="CP290" s="26">
        <v>0</v>
      </c>
      <c r="CQ290" s="26">
        <v>0</v>
      </c>
    </row>
    <row r="291" spans="1:95" s="26" customFormat="1" x14ac:dyDescent="0.25">
      <c r="A291" s="23" t="str">
        <f>"36/10"</f>
        <v>36/10</v>
      </c>
      <c r="B291" s="24" t="s">
        <v>163</v>
      </c>
      <c r="C291" s="25">
        <v>180</v>
      </c>
      <c r="D291" s="25">
        <v>3.28</v>
      </c>
      <c r="E291" s="25">
        <v>2.61</v>
      </c>
      <c r="F291" s="25">
        <v>2.46</v>
      </c>
      <c r="G291" s="25">
        <v>0.54</v>
      </c>
      <c r="H291" s="25">
        <v>21.77</v>
      </c>
      <c r="I291" s="25">
        <v>116.61214319999999</v>
      </c>
      <c r="J291" s="25">
        <v>1.85</v>
      </c>
      <c r="K291" s="25">
        <v>0</v>
      </c>
      <c r="L291" s="25">
        <v>0</v>
      </c>
      <c r="M291" s="25">
        <v>0</v>
      </c>
      <c r="N291" s="25">
        <v>20.34</v>
      </c>
      <c r="O291" s="25">
        <v>0.27</v>
      </c>
      <c r="P291" s="25">
        <v>1.1599999999999999</v>
      </c>
      <c r="Q291" s="25">
        <v>0</v>
      </c>
      <c r="R291" s="25">
        <v>0</v>
      </c>
      <c r="S291" s="25">
        <v>0.23</v>
      </c>
      <c r="T291" s="25">
        <v>0.87</v>
      </c>
      <c r="U291" s="25">
        <v>45.65</v>
      </c>
      <c r="V291" s="25">
        <v>163.91</v>
      </c>
      <c r="W291" s="25">
        <v>99.57</v>
      </c>
      <c r="X291" s="25">
        <v>24.27</v>
      </c>
      <c r="Y291" s="25">
        <v>90.98</v>
      </c>
      <c r="Z291" s="25">
        <v>0.81</v>
      </c>
      <c r="AA291" s="25">
        <v>10.8</v>
      </c>
      <c r="AB291" s="25">
        <v>7.78</v>
      </c>
      <c r="AC291" s="25">
        <v>19.91</v>
      </c>
      <c r="AD291" s="25">
        <v>0.01</v>
      </c>
      <c r="AE291" s="25">
        <v>0.03</v>
      </c>
      <c r="AF291" s="25">
        <v>0.11</v>
      </c>
      <c r="AG291" s="25">
        <v>0.12</v>
      </c>
      <c r="AH291" s="25">
        <v>0.96</v>
      </c>
      <c r="AI291" s="25">
        <v>0.47</v>
      </c>
      <c r="AJ291" s="26">
        <v>0</v>
      </c>
      <c r="AK291" s="26">
        <v>0</v>
      </c>
      <c r="AL291" s="26">
        <v>0</v>
      </c>
      <c r="AM291" s="26">
        <v>0</v>
      </c>
      <c r="AN291" s="26">
        <v>0</v>
      </c>
      <c r="AO291" s="26">
        <v>0</v>
      </c>
      <c r="AP291" s="26">
        <v>0</v>
      </c>
      <c r="AQ291" s="26">
        <v>0</v>
      </c>
      <c r="AR291" s="26">
        <v>0</v>
      </c>
      <c r="AS291" s="26">
        <v>0</v>
      </c>
      <c r="AT291" s="26">
        <v>0</v>
      </c>
      <c r="AU291" s="26">
        <v>0</v>
      </c>
      <c r="AV291" s="26">
        <v>0</v>
      </c>
      <c r="AW291" s="26">
        <v>0</v>
      </c>
      <c r="AX291" s="26">
        <v>0</v>
      </c>
      <c r="AY291" s="26">
        <v>0</v>
      </c>
      <c r="AZ291" s="26">
        <v>0</v>
      </c>
      <c r="BA291" s="26">
        <v>0</v>
      </c>
      <c r="BB291" s="26">
        <v>0</v>
      </c>
      <c r="BC291" s="26">
        <v>0</v>
      </c>
      <c r="BD291" s="26">
        <v>0</v>
      </c>
      <c r="BE291" s="26">
        <v>0</v>
      </c>
      <c r="BF291" s="26">
        <v>0</v>
      </c>
      <c r="BG291" s="26">
        <v>0</v>
      </c>
      <c r="BH291" s="26">
        <v>0</v>
      </c>
      <c r="BI291" s="26">
        <v>0</v>
      </c>
      <c r="BJ291" s="26">
        <v>0</v>
      </c>
      <c r="BK291" s="26">
        <v>0</v>
      </c>
      <c r="BL291" s="26">
        <v>0</v>
      </c>
      <c r="BM291" s="26">
        <v>0</v>
      </c>
      <c r="BN291" s="26">
        <v>0</v>
      </c>
      <c r="BO291" s="26">
        <v>0</v>
      </c>
      <c r="BP291" s="26">
        <v>0</v>
      </c>
      <c r="BQ291" s="26">
        <v>0</v>
      </c>
      <c r="BR291" s="26">
        <v>0</v>
      </c>
      <c r="BS291" s="26">
        <v>0</v>
      </c>
      <c r="BT291" s="26">
        <v>0</v>
      </c>
      <c r="BU291" s="26">
        <v>0</v>
      </c>
      <c r="BV291" s="26">
        <v>0</v>
      </c>
      <c r="BW291" s="26">
        <v>0</v>
      </c>
      <c r="BX291" s="26">
        <v>0</v>
      </c>
      <c r="BY291" s="26">
        <v>0</v>
      </c>
      <c r="BZ291" s="26">
        <v>0</v>
      </c>
      <c r="CA291" s="26">
        <v>0</v>
      </c>
      <c r="CB291" s="26">
        <v>179.3</v>
      </c>
      <c r="CC291" s="27"/>
      <c r="CD291" s="27"/>
      <c r="CE291" s="26">
        <v>12.1</v>
      </c>
      <c r="CG291" s="26">
        <v>12.4</v>
      </c>
      <c r="CH291" s="26">
        <v>4.37</v>
      </c>
      <c r="CI291" s="26">
        <v>8.39</v>
      </c>
      <c r="CJ291" s="26">
        <v>993.06</v>
      </c>
      <c r="CK291" s="26">
        <v>336.06</v>
      </c>
      <c r="CL291" s="26">
        <v>664.56</v>
      </c>
      <c r="CM291" s="26">
        <v>35.270000000000003</v>
      </c>
      <c r="CN291" s="26">
        <v>17.36</v>
      </c>
      <c r="CO291" s="26">
        <v>26.32</v>
      </c>
      <c r="CP291" s="26">
        <v>18</v>
      </c>
      <c r="CQ291" s="26">
        <v>0</v>
      </c>
    </row>
    <row r="292" spans="1:95" s="15" customFormat="1" ht="31.5" x14ac:dyDescent="0.25">
      <c r="A292" s="19" t="str">
        <f>"16/4"</f>
        <v>16/4</v>
      </c>
      <c r="B292" s="20" t="s">
        <v>134</v>
      </c>
      <c r="C292" s="21">
        <v>180</v>
      </c>
      <c r="D292" s="21">
        <v>5.88</v>
      </c>
      <c r="E292" s="21">
        <v>2.12</v>
      </c>
      <c r="F292" s="21">
        <v>4.93</v>
      </c>
      <c r="G292" s="21">
        <v>1.19</v>
      </c>
      <c r="H292" s="21">
        <v>29.36</v>
      </c>
      <c r="I292" s="21">
        <v>183.8574648</v>
      </c>
      <c r="J292" s="21">
        <v>3.03</v>
      </c>
      <c r="K292" s="21">
        <v>0.08</v>
      </c>
      <c r="L292" s="21">
        <v>0</v>
      </c>
      <c r="M292" s="21">
        <v>0</v>
      </c>
      <c r="N292" s="21">
        <v>7.01</v>
      </c>
      <c r="O292" s="21">
        <v>21.16</v>
      </c>
      <c r="P292" s="21">
        <v>1.18</v>
      </c>
      <c r="Q292" s="21">
        <v>0</v>
      </c>
      <c r="R292" s="21">
        <v>0</v>
      </c>
      <c r="S292" s="21">
        <v>7.0000000000000007E-2</v>
      </c>
      <c r="T292" s="21">
        <v>1.4</v>
      </c>
      <c r="U292" s="21">
        <v>214.37</v>
      </c>
      <c r="V292" s="21">
        <v>160.43</v>
      </c>
      <c r="W292" s="21">
        <v>86.9</v>
      </c>
      <c r="X292" s="21">
        <v>34.85</v>
      </c>
      <c r="Y292" s="21">
        <v>130.58000000000001</v>
      </c>
      <c r="Z292" s="21">
        <v>0.94</v>
      </c>
      <c r="AA292" s="21">
        <v>17.28</v>
      </c>
      <c r="AB292" s="21">
        <v>20.16</v>
      </c>
      <c r="AC292" s="21">
        <v>33.119999999999997</v>
      </c>
      <c r="AD292" s="21">
        <v>0.14000000000000001</v>
      </c>
      <c r="AE292" s="21">
        <v>0.13</v>
      </c>
      <c r="AF292" s="21">
        <v>0.1</v>
      </c>
      <c r="AG292" s="21">
        <v>0.52</v>
      </c>
      <c r="AH292" s="21">
        <v>2.2400000000000002</v>
      </c>
      <c r="AI292" s="21">
        <v>0.37</v>
      </c>
      <c r="AJ292" s="15">
        <v>0</v>
      </c>
      <c r="AK292" s="15">
        <v>160.47</v>
      </c>
      <c r="AL292" s="15">
        <v>146.9</v>
      </c>
      <c r="AM292" s="15">
        <v>521.67999999999995</v>
      </c>
      <c r="AN292" s="15">
        <v>98.98</v>
      </c>
      <c r="AO292" s="15">
        <v>100.74</v>
      </c>
      <c r="AP292" s="15">
        <v>136.94999999999999</v>
      </c>
      <c r="AQ292" s="15">
        <v>62.37</v>
      </c>
      <c r="AR292" s="15">
        <v>197.69</v>
      </c>
      <c r="AS292" s="15">
        <v>365</v>
      </c>
      <c r="AT292" s="15">
        <v>144.69999999999999</v>
      </c>
      <c r="AU292" s="15">
        <v>221.89</v>
      </c>
      <c r="AV292" s="15">
        <v>89.17</v>
      </c>
      <c r="AW292" s="15">
        <v>102.33</v>
      </c>
      <c r="AX292" s="15">
        <v>756.05</v>
      </c>
      <c r="AY292" s="15">
        <v>0</v>
      </c>
      <c r="AZ292" s="15">
        <v>275.73</v>
      </c>
      <c r="BA292" s="15">
        <v>238.71</v>
      </c>
      <c r="BB292" s="15">
        <v>140.16999999999999</v>
      </c>
      <c r="BC292" s="15">
        <v>61.25</v>
      </c>
      <c r="BD292" s="15">
        <v>0.09</v>
      </c>
      <c r="BE292" s="15">
        <v>0.04</v>
      </c>
      <c r="BF292" s="15">
        <v>0.02</v>
      </c>
      <c r="BG292" s="15">
        <v>0.05</v>
      </c>
      <c r="BH292" s="15">
        <v>0.05</v>
      </c>
      <c r="BI292" s="15">
        <v>0.25</v>
      </c>
      <c r="BJ292" s="15">
        <v>0</v>
      </c>
      <c r="BK292" s="15">
        <v>0.78</v>
      </c>
      <c r="BL292" s="15">
        <v>0</v>
      </c>
      <c r="BM292" s="15">
        <v>0.23</v>
      </c>
      <c r="BN292" s="15">
        <v>0.01</v>
      </c>
      <c r="BO292" s="15">
        <v>0</v>
      </c>
      <c r="BP292" s="15">
        <v>0</v>
      </c>
      <c r="BQ292" s="15">
        <v>0.05</v>
      </c>
      <c r="BR292" s="15">
        <v>0.08</v>
      </c>
      <c r="BS292" s="15">
        <v>0.74</v>
      </c>
      <c r="BT292" s="15">
        <v>0</v>
      </c>
      <c r="BU292" s="15">
        <v>0</v>
      </c>
      <c r="BV292" s="15">
        <v>0.69</v>
      </c>
      <c r="BW292" s="15">
        <v>0.01</v>
      </c>
      <c r="BX292" s="15">
        <v>0</v>
      </c>
      <c r="BY292" s="15">
        <v>0</v>
      </c>
      <c r="BZ292" s="15">
        <v>0</v>
      </c>
      <c r="CA292" s="15">
        <v>0</v>
      </c>
      <c r="CB292" s="15">
        <v>149.22</v>
      </c>
      <c r="CC292" s="22"/>
      <c r="CD292" s="22"/>
      <c r="CE292" s="15">
        <v>20.64</v>
      </c>
      <c r="CG292" s="15">
        <v>13.95</v>
      </c>
      <c r="CH292" s="15">
        <v>6.87</v>
      </c>
      <c r="CI292" s="15">
        <v>10.41</v>
      </c>
      <c r="CJ292" s="15">
        <v>955.65</v>
      </c>
      <c r="CK292" s="15">
        <v>437.9</v>
      </c>
      <c r="CL292" s="15">
        <v>696.77</v>
      </c>
      <c r="CM292" s="15">
        <v>16.45</v>
      </c>
      <c r="CN292" s="15">
        <v>8.49</v>
      </c>
      <c r="CO292" s="15">
        <v>12.47</v>
      </c>
      <c r="CP292" s="15">
        <v>3.6</v>
      </c>
      <c r="CQ292" s="15">
        <v>0.45</v>
      </c>
    </row>
    <row r="293" spans="1:95" s="16" customFormat="1" x14ac:dyDescent="0.25">
      <c r="A293" s="28"/>
      <c r="B293" s="29" t="s">
        <v>108</v>
      </c>
      <c r="C293" s="30">
        <f>SUM(C289:C292)</f>
        <v>405</v>
      </c>
      <c r="D293" s="30">
        <f t="shared" ref="D293:BO293" si="98">SUM(D289:D292)</f>
        <v>12.280000000000001</v>
      </c>
      <c r="E293" s="30">
        <f t="shared" si="98"/>
        <v>4.7699999999999996</v>
      </c>
      <c r="F293" s="30">
        <f t="shared" si="98"/>
        <v>12.219999999999999</v>
      </c>
      <c r="G293" s="30">
        <f t="shared" si="98"/>
        <v>2.9299999999999997</v>
      </c>
      <c r="H293" s="30">
        <f t="shared" si="98"/>
        <v>72.52</v>
      </c>
      <c r="I293" s="30">
        <f t="shared" si="98"/>
        <v>441.30960799999997</v>
      </c>
      <c r="J293" s="30">
        <f t="shared" si="98"/>
        <v>7.4399999999999995</v>
      </c>
      <c r="K293" s="30">
        <f t="shared" si="98"/>
        <v>0.19</v>
      </c>
      <c r="L293" s="30">
        <f t="shared" si="98"/>
        <v>0</v>
      </c>
      <c r="M293" s="30">
        <f t="shared" si="98"/>
        <v>0</v>
      </c>
      <c r="N293" s="30">
        <f t="shared" si="98"/>
        <v>28.740000000000002</v>
      </c>
      <c r="O293" s="30">
        <f t="shared" si="98"/>
        <v>40.15</v>
      </c>
      <c r="P293" s="30">
        <f t="shared" si="98"/>
        <v>3.62</v>
      </c>
      <c r="Q293" s="30">
        <f t="shared" si="98"/>
        <v>0</v>
      </c>
      <c r="R293" s="30">
        <f t="shared" si="98"/>
        <v>0</v>
      </c>
      <c r="S293" s="30">
        <f t="shared" si="98"/>
        <v>0.42</v>
      </c>
      <c r="T293" s="30">
        <f t="shared" si="98"/>
        <v>2.98</v>
      </c>
      <c r="U293" s="30">
        <f t="shared" si="98"/>
        <v>432.37</v>
      </c>
      <c r="V293" s="30">
        <f t="shared" si="98"/>
        <v>378.24</v>
      </c>
      <c r="W293" s="30">
        <f t="shared" si="98"/>
        <v>196.47</v>
      </c>
      <c r="X293" s="30">
        <f t="shared" si="98"/>
        <v>72.319999999999993</v>
      </c>
      <c r="Y293" s="30">
        <f t="shared" si="98"/>
        <v>257.06</v>
      </c>
      <c r="Z293" s="30">
        <f t="shared" si="98"/>
        <v>2.56</v>
      </c>
      <c r="AA293" s="30">
        <f t="shared" si="98"/>
        <v>48.08</v>
      </c>
      <c r="AB293" s="30">
        <f t="shared" si="98"/>
        <v>42.94</v>
      </c>
      <c r="AC293" s="30">
        <f t="shared" si="98"/>
        <v>75.53</v>
      </c>
      <c r="AD293" s="30">
        <f t="shared" si="98"/>
        <v>0.88000000000000012</v>
      </c>
      <c r="AE293" s="30">
        <f t="shared" si="98"/>
        <v>0.22</v>
      </c>
      <c r="AF293" s="30">
        <f t="shared" si="98"/>
        <v>0.24000000000000002</v>
      </c>
      <c r="AG293" s="30">
        <f t="shared" si="98"/>
        <v>1.29</v>
      </c>
      <c r="AH293" s="30">
        <f t="shared" si="98"/>
        <v>4.41</v>
      </c>
      <c r="AI293" s="30">
        <f t="shared" si="98"/>
        <v>0.84</v>
      </c>
      <c r="AJ293" s="30">
        <f t="shared" si="98"/>
        <v>0</v>
      </c>
      <c r="AK293" s="30">
        <f t="shared" si="98"/>
        <v>311.37</v>
      </c>
      <c r="AL293" s="30">
        <f t="shared" si="98"/>
        <v>303.35000000000002</v>
      </c>
      <c r="AM293" s="30">
        <f t="shared" si="98"/>
        <v>761.88</v>
      </c>
      <c r="AN293" s="30">
        <f t="shared" si="98"/>
        <v>180.82999999999998</v>
      </c>
      <c r="AO293" s="30">
        <f t="shared" si="98"/>
        <v>148.38999999999999</v>
      </c>
      <c r="AP293" s="30">
        <f t="shared" si="98"/>
        <v>232.89999999999998</v>
      </c>
      <c r="AQ293" s="30">
        <f t="shared" si="98"/>
        <v>99.72</v>
      </c>
      <c r="AR293" s="30">
        <f t="shared" si="98"/>
        <v>367.78999999999996</v>
      </c>
      <c r="AS293" s="30">
        <f t="shared" si="98"/>
        <v>471.2</v>
      </c>
      <c r="AT293" s="30">
        <f t="shared" si="98"/>
        <v>291.2</v>
      </c>
      <c r="AU293" s="30">
        <f t="shared" si="98"/>
        <v>345.14</v>
      </c>
      <c r="AV293" s="30">
        <f t="shared" si="98"/>
        <v>155.32</v>
      </c>
      <c r="AW293" s="30">
        <f t="shared" si="98"/>
        <v>215.53</v>
      </c>
      <c r="AX293" s="30">
        <f t="shared" si="98"/>
        <v>1693.15</v>
      </c>
      <c r="AY293" s="30">
        <f t="shared" si="98"/>
        <v>0</v>
      </c>
      <c r="AZ293" s="30">
        <f t="shared" si="98"/>
        <v>580.93000000000006</v>
      </c>
      <c r="BA293" s="30">
        <f t="shared" si="98"/>
        <v>373.81</v>
      </c>
      <c r="BB293" s="30">
        <f t="shared" si="98"/>
        <v>231.07</v>
      </c>
      <c r="BC293" s="30">
        <f t="shared" si="98"/>
        <v>130.94999999999999</v>
      </c>
      <c r="BD293" s="30">
        <f t="shared" si="98"/>
        <v>0.22</v>
      </c>
      <c r="BE293" s="30">
        <f t="shared" si="98"/>
        <v>0.1</v>
      </c>
      <c r="BF293" s="30">
        <f t="shared" si="98"/>
        <v>0.05</v>
      </c>
      <c r="BG293" s="30">
        <f t="shared" si="98"/>
        <v>0.13</v>
      </c>
      <c r="BH293" s="30">
        <f t="shared" si="98"/>
        <v>0.14000000000000001</v>
      </c>
      <c r="BI293" s="30">
        <f t="shared" si="98"/>
        <v>0.66</v>
      </c>
      <c r="BJ293" s="30">
        <f t="shared" si="98"/>
        <v>0</v>
      </c>
      <c r="BK293" s="30">
        <f t="shared" si="98"/>
        <v>2.0099999999999998</v>
      </c>
      <c r="BL293" s="30">
        <f t="shared" si="98"/>
        <v>0</v>
      </c>
      <c r="BM293" s="30">
        <f t="shared" si="98"/>
        <v>0.63</v>
      </c>
      <c r="BN293" s="30">
        <f t="shared" si="98"/>
        <v>0.01</v>
      </c>
      <c r="BO293" s="30">
        <f t="shared" si="98"/>
        <v>0</v>
      </c>
      <c r="BP293" s="30">
        <f t="shared" ref="BP293:CO293" si="99">SUM(BP289:BP292)</f>
        <v>0</v>
      </c>
      <c r="BQ293" s="30">
        <f t="shared" si="99"/>
        <v>0.13</v>
      </c>
      <c r="BR293" s="30">
        <f t="shared" si="99"/>
        <v>0.2</v>
      </c>
      <c r="BS293" s="30">
        <f t="shared" si="99"/>
        <v>2.1100000000000003</v>
      </c>
      <c r="BT293" s="30">
        <f t="shared" si="99"/>
        <v>0</v>
      </c>
      <c r="BU293" s="30">
        <f t="shared" si="99"/>
        <v>0</v>
      </c>
      <c r="BV293" s="30">
        <f t="shared" si="99"/>
        <v>1.0899999999999999</v>
      </c>
      <c r="BW293" s="30">
        <f t="shared" si="99"/>
        <v>0.02</v>
      </c>
      <c r="BX293" s="30">
        <f t="shared" si="99"/>
        <v>0</v>
      </c>
      <c r="BY293" s="30">
        <f t="shared" si="99"/>
        <v>0</v>
      </c>
      <c r="BZ293" s="30">
        <f t="shared" si="99"/>
        <v>0</v>
      </c>
      <c r="CA293" s="30">
        <f t="shared" si="99"/>
        <v>0</v>
      </c>
      <c r="CB293" s="30">
        <f t="shared" si="99"/>
        <v>343.40999999999997</v>
      </c>
      <c r="CC293" s="30">
        <f t="shared" si="99"/>
        <v>0</v>
      </c>
      <c r="CD293" s="30">
        <f t="shared" si="99"/>
        <v>0</v>
      </c>
      <c r="CE293" s="30">
        <f t="shared" si="99"/>
        <v>55.24</v>
      </c>
      <c r="CF293" s="30">
        <f t="shared" si="99"/>
        <v>0</v>
      </c>
      <c r="CG293" s="30">
        <f t="shared" si="99"/>
        <v>26.549999999999997</v>
      </c>
      <c r="CH293" s="30">
        <f t="shared" si="99"/>
        <v>11.29</v>
      </c>
      <c r="CI293" s="30">
        <f t="shared" si="99"/>
        <v>18.93</v>
      </c>
      <c r="CJ293" s="30">
        <f t="shared" si="99"/>
        <v>2623.71</v>
      </c>
      <c r="CK293" s="30">
        <f t="shared" si="99"/>
        <v>1034.26</v>
      </c>
      <c r="CL293" s="30">
        <f t="shared" si="99"/>
        <v>1828.98</v>
      </c>
      <c r="CM293" s="30">
        <f t="shared" si="99"/>
        <v>57.900000000000006</v>
      </c>
      <c r="CN293" s="30">
        <f t="shared" si="99"/>
        <v>31.61</v>
      </c>
      <c r="CO293" s="30">
        <f t="shared" si="99"/>
        <v>44.76</v>
      </c>
      <c r="CP293" s="16">
        <v>21.6</v>
      </c>
      <c r="CQ293" s="16">
        <v>0.45</v>
      </c>
    </row>
    <row r="294" spans="1:95" x14ac:dyDescent="0.25">
      <c r="B294" s="18" t="s">
        <v>109</v>
      </c>
    </row>
    <row r="295" spans="1:95" s="15" customFormat="1" x14ac:dyDescent="0.25">
      <c r="A295" s="19" t="str">
        <f>"-"</f>
        <v>-</v>
      </c>
      <c r="B295" s="20" t="s">
        <v>150</v>
      </c>
      <c r="C295" s="21">
        <v>100</v>
      </c>
      <c r="D295" s="21">
        <v>4.0999999999999996</v>
      </c>
      <c r="E295" s="21">
        <v>4.0999999999999996</v>
      </c>
      <c r="F295" s="21">
        <v>1.5</v>
      </c>
      <c r="G295" s="21">
        <v>0</v>
      </c>
      <c r="H295" s="21">
        <v>5.9</v>
      </c>
      <c r="I295" s="21">
        <v>55.62</v>
      </c>
      <c r="J295" s="21">
        <v>0.9</v>
      </c>
      <c r="K295" s="21">
        <v>0</v>
      </c>
      <c r="L295" s="21">
        <v>0</v>
      </c>
      <c r="M295" s="21">
        <v>0</v>
      </c>
      <c r="N295" s="21">
        <v>5.9</v>
      </c>
      <c r="O295" s="21">
        <v>0</v>
      </c>
      <c r="P295" s="21">
        <v>0</v>
      </c>
      <c r="Q295" s="21">
        <v>0</v>
      </c>
      <c r="R295" s="21">
        <v>0</v>
      </c>
      <c r="S295" s="21">
        <v>1.1000000000000001</v>
      </c>
      <c r="T295" s="21">
        <v>0.9</v>
      </c>
      <c r="U295" s="21">
        <v>50</v>
      </c>
      <c r="V295" s="21">
        <v>152</v>
      </c>
      <c r="W295" s="21">
        <v>124</v>
      </c>
      <c r="X295" s="21">
        <v>15</v>
      </c>
      <c r="Y295" s="21">
        <v>95</v>
      </c>
      <c r="Z295" s="21">
        <v>0.1</v>
      </c>
      <c r="AA295" s="21">
        <v>10</v>
      </c>
      <c r="AB295" s="21">
        <v>0</v>
      </c>
      <c r="AC295" s="21">
        <v>10</v>
      </c>
      <c r="AD295" s="21">
        <v>0</v>
      </c>
      <c r="AE295" s="21">
        <v>0.03</v>
      </c>
      <c r="AF295" s="21">
        <v>0.15</v>
      </c>
      <c r="AG295" s="21">
        <v>0.2</v>
      </c>
      <c r="AH295" s="21">
        <v>1.2</v>
      </c>
      <c r="AI295" s="21">
        <v>0.6</v>
      </c>
      <c r="AJ295" s="15">
        <v>0</v>
      </c>
      <c r="AK295" s="15">
        <v>323</v>
      </c>
      <c r="AL295" s="15">
        <v>300</v>
      </c>
      <c r="AM295" s="15">
        <v>450</v>
      </c>
      <c r="AN295" s="15">
        <v>387</v>
      </c>
      <c r="AO295" s="15">
        <v>115</v>
      </c>
      <c r="AP295" s="15">
        <v>216</v>
      </c>
      <c r="AQ295" s="15">
        <v>72</v>
      </c>
      <c r="AR295" s="15">
        <v>225</v>
      </c>
      <c r="AS295" s="15">
        <v>160</v>
      </c>
      <c r="AT295" s="15">
        <v>174</v>
      </c>
      <c r="AU295" s="15">
        <v>344</v>
      </c>
      <c r="AV295" s="15">
        <v>156</v>
      </c>
      <c r="AW295" s="15">
        <v>93</v>
      </c>
      <c r="AX295" s="15">
        <v>897</v>
      </c>
      <c r="AY295" s="15">
        <v>0</v>
      </c>
      <c r="AZ295" s="15">
        <v>518</v>
      </c>
      <c r="BA295" s="15">
        <v>278</v>
      </c>
      <c r="BB295" s="15">
        <v>242</v>
      </c>
      <c r="BC295" s="15">
        <v>50</v>
      </c>
      <c r="BD295" s="15">
        <v>0.1</v>
      </c>
      <c r="BE295" s="15">
        <v>7.0000000000000007E-2</v>
      </c>
      <c r="BF295" s="15">
        <v>0.04</v>
      </c>
      <c r="BG295" s="15">
        <v>0.08</v>
      </c>
      <c r="BH295" s="15">
        <v>0.09</v>
      </c>
      <c r="BI295" s="15">
        <v>0.45</v>
      </c>
      <c r="BJ295" s="15">
        <v>0.03</v>
      </c>
      <c r="BK295" s="15">
        <v>0.56000000000000005</v>
      </c>
      <c r="BL295" s="15">
        <v>0.02</v>
      </c>
      <c r="BM295" s="15">
        <v>0.31</v>
      </c>
      <c r="BN295" s="15">
        <v>0.04</v>
      </c>
      <c r="BO295" s="15">
        <v>0</v>
      </c>
      <c r="BP295" s="15">
        <v>0</v>
      </c>
      <c r="BQ295" s="15">
        <v>0.04</v>
      </c>
      <c r="BR295" s="15">
        <v>0.08</v>
      </c>
      <c r="BS295" s="15">
        <v>0.69</v>
      </c>
      <c r="BT295" s="15">
        <v>0.01</v>
      </c>
      <c r="BU295" s="15">
        <v>0</v>
      </c>
      <c r="BV295" s="15">
        <v>0.02</v>
      </c>
      <c r="BW295" s="15">
        <v>0.03</v>
      </c>
      <c r="BX295" s="15">
        <v>0.08</v>
      </c>
      <c r="BY295" s="15">
        <v>0</v>
      </c>
      <c r="BZ295" s="15">
        <v>0</v>
      </c>
      <c r="CA295" s="15">
        <v>0</v>
      </c>
      <c r="CB295" s="15">
        <v>86.5</v>
      </c>
      <c r="CC295" s="22"/>
      <c r="CD295" s="22"/>
      <c r="CE295" s="15">
        <v>10</v>
      </c>
      <c r="CG295" s="15">
        <v>9</v>
      </c>
      <c r="CH295" s="15">
        <v>9</v>
      </c>
      <c r="CI295" s="15">
        <v>9</v>
      </c>
      <c r="CJ295" s="15">
        <v>3240</v>
      </c>
      <c r="CK295" s="15">
        <v>2070</v>
      </c>
      <c r="CL295" s="15">
        <v>2655</v>
      </c>
      <c r="CM295" s="15">
        <v>2</v>
      </c>
      <c r="CN295" s="15">
        <v>2</v>
      </c>
      <c r="CO295" s="15">
        <v>2</v>
      </c>
      <c r="CP295" s="15">
        <v>0</v>
      </c>
      <c r="CQ295" s="15">
        <v>0</v>
      </c>
    </row>
    <row r="296" spans="1:95" s="16" customFormat="1" x14ac:dyDescent="0.25">
      <c r="A296" s="28"/>
      <c r="B296" s="29" t="s">
        <v>111</v>
      </c>
      <c r="C296" s="30">
        <f>SUM(C295)</f>
        <v>100</v>
      </c>
      <c r="D296" s="30">
        <f t="shared" ref="D296:BO296" si="100">SUM(D295)</f>
        <v>4.0999999999999996</v>
      </c>
      <c r="E296" s="30">
        <f t="shared" si="100"/>
        <v>4.0999999999999996</v>
      </c>
      <c r="F296" s="30">
        <f t="shared" si="100"/>
        <v>1.5</v>
      </c>
      <c r="G296" s="30">
        <f t="shared" si="100"/>
        <v>0</v>
      </c>
      <c r="H296" s="30">
        <f t="shared" si="100"/>
        <v>5.9</v>
      </c>
      <c r="I296" s="30">
        <f t="shared" si="100"/>
        <v>55.62</v>
      </c>
      <c r="J296" s="30">
        <f t="shared" si="100"/>
        <v>0.9</v>
      </c>
      <c r="K296" s="30">
        <f t="shared" si="100"/>
        <v>0</v>
      </c>
      <c r="L296" s="30">
        <f t="shared" si="100"/>
        <v>0</v>
      </c>
      <c r="M296" s="30">
        <f t="shared" si="100"/>
        <v>0</v>
      </c>
      <c r="N296" s="30">
        <f t="shared" si="100"/>
        <v>5.9</v>
      </c>
      <c r="O296" s="30">
        <f t="shared" si="100"/>
        <v>0</v>
      </c>
      <c r="P296" s="30">
        <f t="shared" si="100"/>
        <v>0</v>
      </c>
      <c r="Q296" s="30">
        <f t="shared" si="100"/>
        <v>0</v>
      </c>
      <c r="R296" s="30">
        <f t="shared" si="100"/>
        <v>0</v>
      </c>
      <c r="S296" s="30">
        <f t="shared" si="100"/>
        <v>1.1000000000000001</v>
      </c>
      <c r="T296" s="30">
        <f t="shared" si="100"/>
        <v>0.9</v>
      </c>
      <c r="U296" s="30">
        <f t="shared" si="100"/>
        <v>50</v>
      </c>
      <c r="V296" s="30">
        <f t="shared" si="100"/>
        <v>152</v>
      </c>
      <c r="W296" s="30">
        <f t="shared" si="100"/>
        <v>124</v>
      </c>
      <c r="X296" s="30">
        <f t="shared" si="100"/>
        <v>15</v>
      </c>
      <c r="Y296" s="30">
        <f t="shared" si="100"/>
        <v>95</v>
      </c>
      <c r="Z296" s="30">
        <f t="shared" si="100"/>
        <v>0.1</v>
      </c>
      <c r="AA296" s="30">
        <f t="shared" si="100"/>
        <v>10</v>
      </c>
      <c r="AB296" s="30">
        <f t="shared" si="100"/>
        <v>0</v>
      </c>
      <c r="AC296" s="30">
        <f t="shared" si="100"/>
        <v>10</v>
      </c>
      <c r="AD296" s="30">
        <f t="shared" si="100"/>
        <v>0</v>
      </c>
      <c r="AE296" s="30">
        <f t="shared" si="100"/>
        <v>0.03</v>
      </c>
      <c r="AF296" s="30">
        <f t="shared" si="100"/>
        <v>0.15</v>
      </c>
      <c r="AG296" s="30">
        <f t="shared" si="100"/>
        <v>0.2</v>
      </c>
      <c r="AH296" s="30">
        <f t="shared" si="100"/>
        <v>1.2</v>
      </c>
      <c r="AI296" s="30">
        <f t="shared" si="100"/>
        <v>0.6</v>
      </c>
      <c r="AJ296" s="30">
        <f t="shared" si="100"/>
        <v>0</v>
      </c>
      <c r="AK296" s="30">
        <f t="shared" si="100"/>
        <v>323</v>
      </c>
      <c r="AL296" s="30">
        <f t="shared" si="100"/>
        <v>300</v>
      </c>
      <c r="AM296" s="30">
        <f t="shared" si="100"/>
        <v>450</v>
      </c>
      <c r="AN296" s="30">
        <f t="shared" si="100"/>
        <v>387</v>
      </c>
      <c r="AO296" s="30">
        <f t="shared" si="100"/>
        <v>115</v>
      </c>
      <c r="AP296" s="30">
        <f t="shared" si="100"/>
        <v>216</v>
      </c>
      <c r="AQ296" s="30">
        <f t="shared" si="100"/>
        <v>72</v>
      </c>
      <c r="AR296" s="30">
        <f t="shared" si="100"/>
        <v>225</v>
      </c>
      <c r="AS296" s="30">
        <f t="shared" si="100"/>
        <v>160</v>
      </c>
      <c r="AT296" s="30">
        <f t="shared" si="100"/>
        <v>174</v>
      </c>
      <c r="AU296" s="30">
        <f t="shared" si="100"/>
        <v>344</v>
      </c>
      <c r="AV296" s="30">
        <f t="shared" si="100"/>
        <v>156</v>
      </c>
      <c r="AW296" s="30">
        <f t="shared" si="100"/>
        <v>93</v>
      </c>
      <c r="AX296" s="30">
        <f t="shared" si="100"/>
        <v>897</v>
      </c>
      <c r="AY296" s="30">
        <f t="shared" si="100"/>
        <v>0</v>
      </c>
      <c r="AZ296" s="30">
        <f t="shared" si="100"/>
        <v>518</v>
      </c>
      <c r="BA296" s="30">
        <f t="shared" si="100"/>
        <v>278</v>
      </c>
      <c r="BB296" s="30">
        <f t="shared" si="100"/>
        <v>242</v>
      </c>
      <c r="BC296" s="30">
        <f t="shared" si="100"/>
        <v>50</v>
      </c>
      <c r="BD296" s="30">
        <f t="shared" si="100"/>
        <v>0.1</v>
      </c>
      <c r="BE296" s="30">
        <f t="shared" si="100"/>
        <v>7.0000000000000007E-2</v>
      </c>
      <c r="BF296" s="30">
        <f t="shared" si="100"/>
        <v>0.04</v>
      </c>
      <c r="BG296" s="30">
        <f t="shared" si="100"/>
        <v>0.08</v>
      </c>
      <c r="BH296" s="30">
        <f t="shared" si="100"/>
        <v>0.09</v>
      </c>
      <c r="BI296" s="30">
        <f t="shared" si="100"/>
        <v>0.45</v>
      </c>
      <c r="BJ296" s="30">
        <f t="shared" si="100"/>
        <v>0.03</v>
      </c>
      <c r="BK296" s="30">
        <f t="shared" si="100"/>
        <v>0.56000000000000005</v>
      </c>
      <c r="BL296" s="30">
        <f t="shared" si="100"/>
        <v>0.02</v>
      </c>
      <c r="BM296" s="30">
        <f t="shared" si="100"/>
        <v>0.31</v>
      </c>
      <c r="BN296" s="30">
        <f t="shared" si="100"/>
        <v>0.04</v>
      </c>
      <c r="BO296" s="30">
        <f t="shared" si="100"/>
        <v>0</v>
      </c>
      <c r="BP296" s="30">
        <f t="shared" ref="BP296:CO296" si="101">SUM(BP295)</f>
        <v>0</v>
      </c>
      <c r="BQ296" s="30">
        <f t="shared" si="101"/>
        <v>0.04</v>
      </c>
      <c r="BR296" s="30">
        <f t="shared" si="101"/>
        <v>0.08</v>
      </c>
      <c r="BS296" s="30">
        <f t="shared" si="101"/>
        <v>0.69</v>
      </c>
      <c r="BT296" s="30">
        <f t="shared" si="101"/>
        <v>0.01</v>
      </c>
      <c r="BU296" s="30">
        <f t="shared" si="101"/>
        <v>0</v>
      </c>
      <c r="BV296" s="30">
        <f t="shared" si="101"/>
        <v>0.02</v>
      </c>
      <c r="BW296" s="30">
        <f t="shared" si="101"/>
        <v>0.03</v>
      </c>
      <c r="BX296" s="30">
        <f t="shared" si="101"/>
        <v>0.08</v>
      </c>
      <c r="BY296" s="30">
        <f t="shared" si="101"/>
        <v>0</v>
      </c>
      <c r="BZ296" s="30">
        <f t="shared" si="101"/>
        <v>0</v>
      </c>
      <c r="CA296" s="30">
        <f t="shared" si="101"/>
        <v>0</v>
      </c>
      <c r="CB296" s="30">
        <f t="shared" si="101"/>
        <v>86.5</v>
      </c>
      <c r="CC296" s="30">
        <f t="shared" si="101"/>
        <v>0</v>
      </c>
      <c r="CD296" s="30">
        <f t="shared" si="101"/>
        <v>0</v>
      </c>
      <c r="CE296" s="30">
        <f t="shared" si="101"/>
        <v>10</v>
      </c>
      <c r="CF296" s="30">
        <f t="shared" si="101"/>
        <v>0</v>
      </c>
      <c r="CG296" s="30">
        <f t="shared" si="101"/>
        <v>9</v>
      </c>
      <c r="CH296" s="30">
        <f t="shared" si="101"/>
        <v>9</v>
      </c>
      <c r="CI296" s="30">
        <f t="shared" si="101"/>
        <v>9</v>
      </c>
      <c r="CJ296" s="30">
        <f t="shared" si="101"/>
        <v>3240</v>
      </c>
      <c r="CK296" s="30">
        <f t="shared" si="101"/>
        <v>2070</v>
      </c>
      <c r="CL296" s="30">
        <f t="shared" si="101"/>
        <v>2655</v>
      </c>
      <c r="CM296" s="30">
        <f t="shared" si="101"/>
        <v>2</v>
      </c>
      <c r="CN296" s="30">
        <f t="shared" si="101"/>
        <v>2</v>
      </c>
      <c r="CO296" s="30">
        <f t="shared" si="101"/>
        <v>2</v>
      </c>
      <c r="CP296" s="16">
        <v>0</v>
      </c>
      <c r="CQ296" s="16">
        <v>0</v>
      </c>
    </row>
    <row r="297" spans="1:95" x14ac:dyDescent="0.25">
      <c r="B297" s="18" t="s">
        <v>112</v>
      </c>
    </row>
    <row r="298" spans="1:95" s="26" customFormat="1" x14ac:dyDescent="0.25">
      <c r="A298" s="23" t="str">
        <f>"-"</f>
        <v>-</v>
      </c>
      <c r="B298" s="24" t="s">
        <v>113</v>
      </c>
      <c r="C298" s="25">
        <v>20</v>
      </c>
      <c r="D298" s="25">
        <v>1.32</v>
      </c>
      <c r="E298" s="25">
        <v>0</v>
      </c>
      <c r="F298" s="25">
        <v>0.13</v>
      </c>
      <c r="G298" s="25">
        <v>0.13</v>
      </c>
      <c r="H298" s="25">
        <v>9.3800000000000008</v>
      </c>
      <c r="I298" s="25">
        <v>44.780199999999994</v>
      </c>
      <c r="J298" s="25">
        <v>0</v>
      </c>
      <c r="K298" s="25">
        <v>0</v>
      </c>
      <c r="L298" s="25">
        <v>0</v>
      </c>
      <c r="M298" s="25">
        <v>0</v>
      </c>
      <c r="N298" s="25">
        <v>0.22</v>
      </c>
      <c r="O298" s="25">
        <v>9.1199999999999992</v>
      </c>
      <c r="P298" s="25">
        <v>0.04</v>
      </c>
      <c r="Q298" s="25">
        <v>0</v>
      </c>
      <c r="R298" s="25">
        <v>0</v>
      </c>
      <c r="S298" s="25">
        <v>0</v>
      </c>
      <c r="T298" s="25">
        <v>0.36</v>
      </c>
      <c r="U298" s="25">
        <v>0</v>
      </c>
      <c r="V298" s="25">
        <v>0</v>
      </c>
      <c r="W298" s="25">
        <v>0</v>
      </c>
      <c r="X298" s="25">
        <v>0</v>
      </c>
      <c r="Y298" s="25">
        <v>0</v>
      </c>
      <c r="Z298" s="25">
        <v>0</v>
      </c>
      <c r="AA298" s="25">
        <v>0</v>
      </c>
      <c r="AB298" s="25">
        <v>0</v>
      </c>
      <c r="AC298" s="25">
        <v>0</v>
      </c>
      <c r="AD298" s="25">
        <v>0</v>
      </c>
      <c r="AE298" s="25">
        <v>0</v>
      </c>
      <c r="AF298" s="25">
        <v>0</v>
      </c>
      <c r="AG298" s="25">
        <v>0</v>
      </c>
      <c r="AH298" s="25">
        <v>0</v>
      </c>
      <c r="AI298" s="25">
        <v>0</v>
      </c>
      <c r="AJ298" s="26">
        <v>0</v>
      </c>
      <c r="AK298" s="26">
        <v>63.86</v>
      </c>
      <c r="AL298" s="26">
        <v>66.47</v>
      </c>
      <c r="AM298" s="26">
        <v>101.79</v>
      </c>
      <c r="AN298" s="26">
        <v>33.76</v>
      </c>
      <c r="AO298" s="26">
        <v>20.010000000000002</v>
      </c>
      <c r="AP298" s="26">
        <v>40.020000000000003</v>
      </c>
      <c r="AQ298" s="26">
        <v>15.14</v>
      </c>
      <c r="AR298" s="26">
        <v>72.38</v>
      </c>
      <c r="AS298" s="26">
        <v>44.89</v>
      </c>
      <c r="AT298" s="26">
        <v>62.64</v>
      </c>
      <c r="AU298" s="26">
        <v>51.68</v>
      </c>
      <c r="AV298" s="26">
        <v>27.14</v>
      </c>
      <c r="AW298" s="26">
        <v>48.02</v>
      </c>
      <c r="AX298" s="26">
        <v>401.59</v>
      </c>
      <c r="AY298" s="26">
        <v>0</v>
      </c>
      <c r="AZ298" s="26">
        <v>130.85</v>
      </c>
      <c r="BA298" s="26">
        <v>56.9</v>
      </c>
      <c r="BB298" s="26">
        <v>37.76</v>
      </c>
      <c r="BC298" s="26">
        <v>29.93</v>
      </c>
      <c r="BD298" s="26">
        <v>0</v>
      </c>
      <c r="BE298" s="26">
        <v>0</v>
      </c>
      <c r="BF298" s="26">
        <v>0</v>
      </c>
      <c r="BG298" s="26">
        <v>0</v>
      </c>
      <c r="BH298" s="26">
        <v>0</v>
      </c>
      <c r="BI298" s="26">
        <v>0</v>
      </c>
      <c r="BJ298" s="26">
        <v>0</v>
      </c>
      <c r="BK298" s="26">
        <v>0.02</v>
      </c>
      <c r="BL298" s="26">
        <v>0</v>
      </c>
      <c r="BM298" s="26">
        <v>0</v>
      </c>
      <c r="BN298" s="26">
        <v>0</v>
      </c>
      <c r="BO298" s="26">
        <v>0</v>
      </c>
      <c r="BP298" s="26">
        <v>0</v>
      </c>
      <c r="BQ298" s="26">
        <v>0</v>
      </c>
      <c r="BR298" s="26">
        <v>0</v>
      </c>
      <c r="BS298" s="26">
        <v>0.01</v>
      </c>
      <c r="BT298" s="26">
        <v>0</v>
      </c>
      <c r="BU298" s="26">
        <v>0</v>
      </c>
      <c r="BV298" s="26">
        <v>0.06</v>
      </c>
      <c r="BW298" s="26">
        <v>0</v>
      </c>
      <c r="BX298" s="26">
        <v>0</v>
      </c>
      <c r="BY298" s="26">
        <v>0</v>
      </c>
      <c r="BZ298" s="26">
        <v>0</v>
      </c>
      <c r="CA298" s="26">
        <v>0</v>
      </c>
      <c r="CB298" s="26">
        <v>7.82</v>
      </c>
      <c r="CC298" s="27"/>
      <c r="CD298" s="27"/>
      <c r="CE298" s="26">
        <v>0</v>
      </c>
      <c r="CG298" s="26">
        <v>0</v>
      </c>
      <c r="CH298" s="26">
        <v>0</v>
      </c>
      <c r="CI298" s="26">
        <v>0</v>
      </c>
      <c r="CJ298" s="26">
        <v>380</v>
      </c>
      <c r="CK298" s="26">
        <v>146.4</v>
      </c>
      <c r="CL298" s="26">
        <v>263.2</v>
      </c>
      <c r="CM298" s="26">
        <v>3.04</v>
      </c>
      <c r="CN298" s="26">
        <v>3.04</v>
      </c>
      <c r="CO298" s="26">
        <v>3.04</v>
      </c>
      <c r="CP298" s="26">
        <v>0</v>
      </c>
      <c r="CQ298" s="26">
        <v>0</v>
      </c>
    </row>
    <row r="299" spans="1:95" s="26" customFormat="1" x14ac:dyDescent="0.25">
      <c r="A299" s="23" t="str">
        <f>"-"</f>
        <v>-</v>
      </c>
      <c r="B299" s="24" t="s">
        <v>114</v>
      </c>
      <c r="C299" s="25">
        <v>20</v>
      </c>
      <c r="D299" s="25">
        <v>1.32</v>
      </c>
      <c r="E299" s="25">
        <v>0</v>
      </c>
      <c r="F299" s="25">
        <v>0.24</v>
      </c>
      <c r="G299" s="25">
        <v>0.24</v>
      </c>
      <c r="H299" s="25">
        <v>8.34</v>
      </c>
      <c r="I299" s="25">
        <v>38.676000000000002</v>
      </c>
      <c r="J299" s="25">
        <v>0.04</v>
      </c>
      <c r="K299" s="25">
        <v>0</v>
      </c>
      <c r="L299" s="25">
        <v>0</v>
      </c>
      <c r="M299" s="25">
        <v>0</v>
      </c>
      <c r="N299" s="25">
        <v>0.24</v>
      </c>
      <c r="O299" s="25">
        <v>6.44</v>
      </c>
      <c r="P299" s="25">
        <v>1.66</v>
      </c>
      <c r="Q299" s="25">
        <v>0</v>
      </c>
      <c r="R299" s="25">
        <v>0</v>
      </c>
      <c r="S299" s="25">
        <v>0.2</v>
      </c>
      <c r="T299" s="25">
        <v>0.5</v>
      </c>
      <c r="U299" s="25">
        <v>122</v>
      </c>
      <c r="V299" s="25">
        <v>49</v>
      </c>
      <c r="W299" s="25">
        <v>7</v>
      </c>
      <c r="X299" s="25">
        <v>9.4</v>
      </c>
      <c r="Y299" s="25">
        <v>31.6</v>
      </c>
      <c r="Z299" s="25">
        <v>0.78</v>
      </c>
      <c r="AA299" s="25">
        <v>0</v>
      </c>
      <c r="AB299" s="25">
        <v>1</v>
      </c>
      <c r="AC299" s="25">
        <v>0.2</v>
      </c>
      <c r="AD299" s="25">
        <v>0.28000000000000003</v>
      </c>
      <c r="AE299" s="25">
        <v>0.04</v>
      </c>
      <c r="AF299" s="25">
        <v>0.02</v>
      </c>
      <c r="AG299" s="25">
        <v>0.14000000000000001</v>
      </c>
      <c r="AH299" s="25">
        <v>0.4</v>
      </c>
      <c r="AI299" s="25">
        <v>0</v>
      </c>
      <c r="AJ299" s="26">
        <v>0</v>
      </c>
      <c r="AK299" s="26">
        <v>64.400000000000006</v>
      </c>
      <c r="AL299" s="26">
        <v>49.6</v>
      </c>
      <c r="AM299" s="26">
        <v>85.4</v>
      </c>
      <c r="AN299" s="26">
        <v>44.6</v>
      </c>
      <c r="AO299" s="26">
        <v>18.600000000000001</v>
      </c>
      <c r="AP299" s="26">
        <v>39.6</v>
      </c>
      <c r="AQ299" s="26">
        <v>16</v>
      </c>
      <c r="AR299" s="26">
        <v>74.2</v>
      </c>
      <c r="AS299" s="26">
        <v>59.4</v>
      </c>
      <c r="AT299" s="26">
        <v>58.2</v>
      </c>
      <c r="AU299" s="26">
        <v>92.8</v>
      </c>
      <c r="AV299" s="26">
        <v>24.8</v>
      </c>
      <c r="AW299" s="26">
        <v>62</v>
      </c>
      <c r="AX299" s="26">
        <v>311.8</v>
      </c>
      <c r="AY299" s="26">
        <v>0</v>
      </c>
      <c r="AZ299" s="26">
        <v>105.2</v>
      </c>
      <c r="BA299" s="26">
        <v>58.2</v>
      </c>
      <c r="BB299" s="26">
        <v>36</v>
      </c>
      <c r="BC299" s="26">
        <v>26</v>
      </c>
      <c r="BD299" s="26">
        <v>0</v>
      </c>
      <c r="BE299" s="26">
        <v>0</v>
      </c>
      <c r="BF299" s="26">
        <v>0</v>
      </c>
      <c r="BG299" s="26">
        <v>0</v>
      </c>
      <c r="BH299" s="26">
        <v>0</v>
      </c>
      <c r="BI299" s="26">
        <v>0</v>
      </c>
      <c r="BJ299" s="26">
        <v>0</v>
      </c>
      <c r="BK299" s="26">
        <v>0.03</v>
      </c>
      <c r="BL299" s="26">
        <v>0</v>
      </c>
      <c r="BM299" s="26">
        <v>0</v>
      </c>
      <c r="BN299" s="26">
        <v>0</v>
      </c>
      <c r="BO299" s="26">
        <v>0</v>
      </c>
      <c r="BP299" s="26">
        <v>0</v>
      </c>
      <c r="BQ299" s="26">
        <v>0</v>
      </c>
      <c r="BR299" s="26">
        <v>0</v>
      </c>
      <c r="BS299" s="26">
        <v>0.02</v>
      </c>
      <c r="BT299" s="26">
        <v>0</v>
      </c>
      <c r="BU299" s="26">
        <v>0</v>
      </c>
      <c r="BV299" s="26">
        <v>0.1</v>
      </c>
      <c r="BW299" s="26">
        <v>0.02</v>
      </c>
      <c r="BX299" s="26">
        <v>0</v>
      </c>
      <c r="BY299" s="26">
        <v>0</v>
      </c>
      <c r="BZ299" s="26">
        <v>0</v>
      </c>
      <c r="CA299" s="26">
        <v>0</v>
      </c>
      <c r="CB299" s="26">
        <v>9.4</v>
      </c>
      <c r="CC299" s="27"/>
      <c r="CD299" s="27"/>
      <c r="CE299" s="26">
        <v>0.17</v>
      </c>
      <c r="CG299" s="26">
        <v>1</v>
      </c>
      <c r="CH299" s="26">
        <v>1</v>
      </c>
      <c r="CI299" s="26">
        <v>1</v>
      </c>
      <c r="CJ299" s="26">
        <v>190</v>
      </c>
      <c r="CK299" s="26">
        <v>73.2</v>
      </c>
      <c r="CL299" s="26">
        <v>131.6</v>
      </c>
      <c r="CM299" s="26">
        <v>1.9</v>
      </c>
      <c r="CN299" s="26">
        <v>1.58</v>
      </c>
      <c r="CO299" s="26">
        <v>1.74</v>
      </c>
      <c r="CP299" s="26">
        <v>0</v>
      </c>
      <c r="CQ299" s="26">
        <v>0</v>
      </c>
    </row>
    <row r="300" spans="1:95" s="26" customFormat="1" x14ac:dyDescent="0.25">
      <c r="A300" s="23" t="str">
        <f>"3/10"</f>
        <v>3/10</v>
      </c>
      <c r="B300" s="24" t="s">
        <v>115</v>
      </c>
      <c r="C300" s="25">
        <v>180</v>
      </c>
      <c r="D300" s="25">
        <v>0.14000000000000001</v>
      </c>
      <c r="E300" s="25">
        <v>0</v>
      </c>
      <c r="F300" s="25">
        <v>0.14000000000000001</v>
      </c>
      <c r="G300" s="25">
        <v>0.14000000000000001</v>
      </c>
      <c r="H300" s="25">
        <v>21.67</v>
      </c>
      <c r="I300" s="25">
        <v>84.015215999999995</v>
      </c>
      <c r="J300" s="25">
        <v>0.04</v>
      </c>
      <c r="K300" s="25">
        <v>0</v>
      </c>
      <c r="L300" s="25">
        <v>0</v>
      </c>
      <c r="M300" s="25">
        <v>0</v>
      </c>
      <c r="N300" s="25">
        <v>20.78</v>
      </c>
      <c r="O300" s="25">
        <v>0.27</v>
      </c>
      <c r="P300" s="25">
        <v>0.62</v>
      </c>
      <c r="Q300" s="25">
        <v>0</v>
      </c>
      <c r="R300" s="25">
        <v>0</v>
      </c>
      <c r="S300" s="25">
        <v>0.28999999999999998</v>
      </c>
      <c r="T300" s="25">
        <v>0.2</v>
      </c>
      <c r="U300" s="25">
        <v>9.44</v>
      </c>
      <c r="V300" s="25">
        <v>99.61</v>
      </c>
      <c r="W300" s="25">
        <v>6.11</v>
      </c>
      <c r="X300" s="25">
        <v>3.08</v>
      </c>
      <c r="Y300" s="25">
        <v>3.68</v>
      </c>
      <c r="Z300" s="25">
        <v>0.82</v>
      </c>
      <c r="AA300" s="25">
        <v>0</v>
      </c>
      <c r="AB300" s="25">
        <v>9.7200000000000006</v>
      </c>
      <c r="AC300" s="25">
        <v>1.8</v>
      </c>
      <c r="AD300" s="25">
        <v>7.0000000000000007E-2</v>
      </c>
      <c r="AE300" s="25">
        <v>0.01</v>
      </c>
      <c r="AF300" s="25">
        <v>0.01</v>
      </c>
      <c r="AG300" s="25">
        <v>0.09</v>
      </c>
      <c r="AH300" s="25">
        <v>0.14000000000000001</v>
      </c>
      <c r="AI300" s="25">
        <v>1.44</v>
      </c>
      <c r="AJ300" s="26">
        <v>0</v>
      </c>
      <c r="AK300" s="26">
        <v>4.2300000000000004</v>
      </c>
      <c r="AL300" s="26">
        <v>4.59</v>
      </c>
      <c r="AM300" s="26">
        <v>6.7</v>
      </c>
      <c r="AN300" s="26">
        <v>6.35</v>
      </c>
      <c r="AO300" s="26">
        <v>1.06</v>
      </c>
      <c r="AP300" s="26">
        <v>3.88</v>
      </c>
      <c r="AQ300" s="26">
        <v>1.06</v>
      </c>
      <c r="AR300" s="26">
        <v>3.18</v>
      </c>
      <c r="AS300" s="26">
        <v>6</v>
      </c>
      <c r="AT300" s="26">
        <v>3.53</v>
      </c>
      <c r="AU300" s="26">
        <v>27.52</v>
      </c>
      <c r="AV300" s="26">
        <v>2.4700000000000002</v>
      </c>
      <c r="AW300" s="26">
        <v>4.9400000000000004</v>
      </c>
      <c r="AX300" s="26">
        <v>14.82</v>
      </c>
      <c r="AY300" s="26">
        <v>0</v>
      </c>
      <c r="AZ300" s="26">
        <v>4.59</v>
      </c>
      <c r="BA300" s="26">
        <v>5.64</v>
      </c>
      <c r="BB300" s="26">
        <v>2.12</v>
      </c>
      <c r="BC300" s="26">
        <v>1.76</v>
      </c>
      <c r="BD300" s="26">
        <v>0</v>
      </c>
      <c r="BE300" s="26">
        <v>0</v>
      </c>
      <c r="BF300" s="26">
        <v>0</v>
      </c>
      <c r="BG300" s="26">
        <v>0</v>
      </c>
      <c r="BH300" s="26">
        <v>0</v>
      </c>
      <c r="BI300" s="26">
        <v>0</v>
      </c>
      <c r="BJ300" s="26">
        <v>0</v>
      </c>
      <c r="BK300" s="26">
        <v>0</v>
      </c>
      <c r="BL300" s="26">
        <v>0</v>
      </c>
      <c r="BM300" s="26">
        <v>0</v>
      </c>
      <c r="BN300" s="26">
        <v>0</v>
      </c>
      <c r="BO300" s="26">
        <v>0</v>
      </c>
      <c r="BP300" s="26">
        <v>0</v>
      </c>
      <c r="BQ300" s="26">
        <v>0</v>
      </c>
      <c r="BR300" s="26">
        <v>0</v>
      </c>
      <c r="BS300" s="26">
        <v>0</v>
      </c>
      <c r="BT300" s="26">
        <v>0</v>
      </c>
      <c r="BU300" s="26">
        <v>0</v>
      </c>
      <c r="BV300" s="26">
        <v>0</v>
      </c>
      <c r="BW300" s="26">
        <v>0</v>
      </c>
      <c r="BX300" s="26">
        <v>0</v>
      </c>
      <c r="BY300" s="26">
        <v>0</v>
      </c>
      <c r="BZ300" s="26">
        <v>0</v>
      </c>
      <c r="CA300" s="26">
        <v>0</v>
      </c>
      <c r="CB300" s="26">
        <v>220.09</v>
      </c>
      <c r="CC300" s="27"/>
      <c r="CD300" s="27"/>
      <c r="CE300" s="26">
        <v>1.62</v>
      </c>
      <c r="CG300" s="26">
        <v>4.5</v>
      </c>
      <c r="CH300" s="26">
        <v>4.5</v>
      </c>
      <c r="CI300" s="26">
        <v>4.5</v>
      </c>
      <c r="CJ300" s="26">
        <v>432</v>
      </c>
      <c r="CK300" s="26">
        <v>208.98</v>
      </c>
      <c r="CL300" s="26">
        <v>320.49</v>
      </c>
      <c r="CM300" s="26">
        <v>41.2</v>
      </c>
      <c r="CN300" s="26">
        <v>24.19</v>
      </c>
      <c r="CO300" s="26">
        <v>32.700000000000003</v>
      </c>
      <c r="CP300" s="26">
        <v>18</v>
      </c>
      <c r="CQ300" s="26">
        <v>0</v>
      </c>
    </row>
    <row r="301" spans="1:95" s="26" customFormat="1" ht="63" customHeight="1" x14ac:dyDescent="0.25">
      <c r="A301" s="23" t="str">
        <f>"49/1"</f>
        <v>49/1</v>
      </c>
      <c r="B301" s="24" t="s">
        <v>151</v>
      </c>
      <c r="C301" s="25">
        <v>50</v>
      </c>
      <c r="D301" s="25">
        <v>0.72</v>
      </c>
      <c r="E301" s="25">
        <v>0</v>
      </c>
      <c r="F301" s="25">
        <v>3.04</v>
      </c>
      <c r="G301" s="25">
        <v>3.04</v>
      </c>
      <c r="H301" s="25">
        <v>5.27</v>
      </c>
      <c r="I301" s="25">
        <v>50.010011029999994</v>
      </c>
      <c r="J301" s="25">
        <v>0.4</v>
      </c>
      <c r="K301" s="25">
        <v>1.95</v>
      </c>
      <c r="L301" s="25">
        <v>0</v>
      </c>
      <c r="M301" s="25">
        <v>0</v>
      </c>
      <c r="N301" s="25">
        <v>1.77</v>
      </c>
      <c r="O301" s="25">
        <v>2.69</v>
      </c>
      <c r="P301" s="25">
        <v>0.81</v>
      </c>
      <c r="Q301" s="25">
        <v>0</v>
      </c>
      <c r="R301" s="25">
        <v>0</v>
      </c>
      <c r="S301" s="25">
        <v>0.12</v>
      </c>
      <c r="T301" s="25">
        <v>0.94</v>
      </c>
      <c r="U301" s="25">
        <v>176.38</v>
      </c>
      <c r="V301" s="25">
        <v>141.01</v>
      </c>
      <c r="W301" s="25">
        <v>10.68</v>
      </c>
      <c r="X301" s="25">
        <v>9.5399999999999991</v>
      </c>
      <c r="Y301" s="25">
        <v>21.88</v>
      </c>
      <c r="Z301" s="25">
        <v>0.42</v>
      </c>
      <c r="AA301" s="25">
        <v>0</v>
      </c>
      <c r="AB301" s="25">
        <v>461.12</v>
      </c>
      <c r="AC301" s="25">
        <v>92.17</v>
      </c>
      <c r="AD301" s="25">
        <v>1.39</v>
      </c>
      <c r="AE301" s="25">
        <v>0.02</v>
      </c>
      <c r="AF301" s="25">
        <v>0.02</v>
      </c>
      <c r="AG301" s="25">
        <v>0.26</v>
      </c>
      <c r="AH301" s="25">
        <v>0.5</v>
      </c>
      <c r="AI301" s="25">
        <v>1.98</v>
      </c>
      <c r="AJ301" s="26">
        <v>0</v>
      </c>
      <c r="AK301" s="26">
        <v>13.68</v>
      </c>
      <c r="AL301" s="26">
        <v>16.440000000000001</v>
      </c>
      <c r="AM301" s="26">
        <v>20.02</v>
      </c>
      <c r="AN301" s="26">
        <v>23.87</v>
      </c>
      <c r="AO301" s="26">
        <v>4.68</v>
      </c>
      <c r="AP301" s="26">
        <v>15.61</v>
      </c>
      <c r="AQ301" s="26">
        <v>5.73</v>
      </c>
      <c r="AR301" s="26">
        <v>14.68</v>
      </c>
      <c r="AS301" s="26">
        <v>16.91</v>
      </c>
      <c r="AT301" s="26">
        <v>39.03</v>
      </c>
      <c r="AU301" s="26">
        <v>51.8</v>
      </c>
      <c r="AV301" s="26">
        <v>4.63</v>
      </c>
      <c r="AW301" s="26">
        <v>12.72</v>
      </c>
      <c r="AX301" s="26">
        <v>78.680000000000007</v>
      </c>
      <c r="AY301" s="26">
        <v>0</v>
      </c>
      <c r="AZ301" s="26">
        <v>11.61</v>
      </c>
      <c r="BA301" s="26">
        <v>12.79</v>
      </c>
      <c r="BB301" s="26">
        <v>11.41</v>
      </c>
      <c r="BC301" s="26">
        <v>4.45</v>
      </c>
      <c r="BD301" s="26">
        <v>0</v>
      </c>
      <c r="BE301" s="26">
        <v>0</v>
      </c>
      <c r="BF301" s="26">
        <v>0</v>
      </c>
      <c r="BG301" s="26">
        <v>0</v>
      </c>
      <c r="BH301" s="26">
        <v>0</v>
      </c>
      <c r="BI301" s="26">
        <v>0</v>
      </c>
      <c r="BJ301" s="26">
        <v>0</v>
      </c>
      <c r="BK301" s="26">
        <v>0.2</v>
      </c>
      <c r="BL301" s="26">
        <v>0</v>
      </c>
      <c r="BM301" s="26">
        <v>0.12</v>
      </c>
      <c r="BN301" s="26">
        <v>0.01</v>
      </c>
      <c r="BO301" s="26">
        <v>0.02</v>
      </c>
      <c r="BP301" s="26">
        <v>0</v>
      </c>
      <c r="BQ301" s="26">
        <v>0</v>
      </c>
      <c r="BR301" s="26">
        <v>0</v>
      </c>
      <c r="BS301" s="26">
        <v>0.73</v>
      </c>
      <c r="BT301" s="26">
        <v>0</v>
      </c>
      <c r="BU301" s="26">
        <v>0</v>
      </c>
      <c r="BV301" s="26">
        <v>1.75</v>
      </c>
      <c r="BW301" s="26">
        <v>0</v>
      </c>
      <c r="BX301" s="26">
        <v>0</v>
      </c>
      <c r="BY301" s="26">
        <v>0</v>
      </c>
      <c r="BZ301" s="26">
        <v>0</v>
      </c>
      <c r="CA301" s="26">
        <v>0</v>
      </c>
      <c r="CB301" s="26">
        <v>40.69</v>
      </c>
      <c r="CC301" s="27"/>
      <c r="CD301" s="27"/>
      <c r="CE301" s="26">
        <v>76.849999999999994</v>
      </c>
      <c r="CG301" s="26">
        <v>12.5</v>
      </c>
      <c r="CH301" s="26">
        <v>7.41</v>
      </c>
      <c r="CI301" s="26">
        <v>9.9499999999999993</v>
      </c>
      <c r="CJ301" s="26">
        <v>320.17</v>
      </c>
      <c r="CK301" s="26">
        <v>132.35</v>
      </c>
      <c r="CL301" s="26">
        <v>226.26</v>
      </c>
      <c r="CM301" s="26">
        <v>5.21</v>
      </c>
      <c r="CN301" s="26">
        <v>1.51</v>
      </c>
      <c r="CO301" s="26">
        <v>3.36</v>
      </c>
      <c r="CP301" s="26">
        <v>0</v>
      </c>
      <c r="CQ301" s="26">
        <v>0.25</v>
      </c>
    </row>
    <row r="302" spans="1:95" s="26" customFormat="1" ht="32.25" customHeight="1" x14ac:dyDescent="0.25">
      <c r="A302" s="23" t="str">
        <f>"18/2"</f>
        <v>18/2</v>
      </c>
      <c r="B302" s="24" t="s">
        <v>169</v>
      </c>
      <c r="C302" s="25">
        <v>180</v>
      </c>
      <c r="D302" s="25">
        <v>1.93</v>
      </c>
      <c r="E302" s="25">
        <v>5.74</v>
      </c>
      <c r="F302" s="25">
        <v>1.72</v>
      </c>
      <c r="G302" s="25">
        <v>1.72</v>
      </c>
      <c r="H302" s="25">
        <v>14.6</v>
      </c>
      <c r="I302" s="25">
        <v>80.275480919999993</v>
      </c>
      <c r="J302" s="25">
        <v>0.24</v>
      </c>
      <c r="K302" s="25">
        <v>0.94</v>
      </c>
      <c r="L302" s="25">
        <v>0</v>
      </c>
      <c r="M302" s="25">
        <v>0</v>
      </c>
      <c r="N302" s="25">
        <v>1.75</v>
      </c>
      <c r="O302" s="25">
        <v>11.6</v>
      </c>
      <c r="P302" s="25">
        <v>1.25</v>
      </c>
      <c r="Q302" s="25">
        <v>0</v>
      </c>
      <c r="R302" s="25">
        <v>0</v>
      </c>
      <c r="S302" s="25">
        <v>0.14000000000000001</v>
      </c>
      <c r="T302" s="25">
        <v>1.0900000000000001</v>
      </c>
      <c r="U302" s="25">
        <v>142.66</v>
      </c>
      <c r="V302" s="25">
        <v>317.95999999999998</v>
      </c>
      <c r="W302" s="25">
        <v>11.24</v>
      </c>
      <c r="X302" s="25">
        <v>15.92</v>
      </c>
      <c r="Y302" s="25">
        <v>40.020000000000003</v>
      </c>
      <c r="Z302" s="25">
        <v>0.66</v>
      </c>
      <c r="AA302" s="25">
        <v>0</v>
      </c>
      <c r="AB302" s="25">
        <v>942.19</v>
      </c>
      <c r="AC302" s="25">
        <v>174.31</v>
      </c>
      <c r="AD302" s="25">
        <v>0.84</v>
      </c>
      <c r="AE302" s="25">
        <v>7.0000000000000007E-2</v>
      </c>
      <c r="AF302" s="25">
        <v>0.04</v>
      </c>
      <c r="AG302" s="25">
        <v>0.7</v>
      </c>
      <c r="AH302" s="25">
        <v>1.24</v>
      </c>
      <c r="AI302" s="25">
        <v>4.41</v>
      </c>
      <c r="AJ302" s="26">
        <v>0</v>
      </c>
      <c r="AK302" s="26">
        <v>48.91</v>
      </c>
      <c r="AL302" s="26">
        <v>52.8</v>
      </c>
      <c r="AM302" s="26">
        <v>84.78</v>
      </c>
      <c r="AN302" s="26">
        <v>50.35</v>
      </c>
      <c r="AO302" s="26">
        <v>16.420000000000002</v>
      </c>
      <c r="AP302" s="26">
        <v>44.18</v>
      </c>
      <c r="AQ302" s="26">
        <v>17.54</v>
      </c>
      <c r="AR302" s="26">
        <v>57.87</v>
      </c>
      <c r="AS302" s="26">
        <v>55.81</v>
      </c>
      <c r="AT302" s="26">
        <v>110.44</v>
      </c>
      <c r="AU302" s="26">
        <v>69.8</v>
      </c>
      <c r="AV302" s="26">
        <v>22.08</v>
      </c>
      <c r="AW302" s="26">
        <v>47.19</v>
      </c>
      <c r="AX302" s="26">
        <v>343.9</v>
      </c>
      <c r="AY302" s="26">
        <v>0</v>
      </c>
      <c r="AZ302" s="26">
        <v>85.19</v>
      </c>
      <c r="BA302" s="26">
        <v>51.12</v>
      </c>
      <c r="BB302" s="26">
        <v>33.840000000000003</v>
      </c>
      <c r="BC302" s="26">
        <v>21.41</v>
      </c>
      <c r="BD302" s="26">
        <v>0</v>
      </c>
      <c r="BE302" s="26">
        <v>0</v>
      </c>
      <c r="BF302" s="26">
        <v>0</v>
      </c>
      <c r="BG302" s="26">
        <v>0</v>
      </c>
      <c r="BH302" s="26">
        <v>0</v>
      </c>
      <c r="BI302" s="26">
        <v>0</v>
      </c>
      <c r="BJ302" s="26">
        <v>0</v>
      </c>
      <c r="BK302" s="26">
        <v>0.14000000000000001</v>
      </c>
      <c r="BL302" s="26">
        <v>0</v>
      </c>
      <c r="BM302" s="26">
        <v>7.0000000000000007E-2</v>
      </c>
      <c r="BN302" s="26">
        <v>0</v>
      </c>
      <c r="BO302" s="26">
        <v>0.01</v>
      </c>
      <c r="BP302" s="26">
        <v>0</v>
      </c>
      <c r="BQ302" s="26">
        <v>0</v>
      </c>
      <c r="BR302" s="26">
        <v>0</v>
      </c>
      <c r="BS302" s="26">
        <v>0.42</v>
      </c>
      <c r="BT302" s="26">
        <v>0</v>
      </c>
      <c r="BU302" s="26">
        <v>0</v>
      </c>
      <c r="BV302" s="26">
        <v>0.9</v>
      </c>
      <c r="BW302" s="26">
        <v>0</v>
      </c>
      <c r="BX302" s="26">
        <v>0</v>
      </c>
      <c r="BY302" s="26">
        <v>0</v>
      </c>
      <c r="BZ302" s="26">
        <v>0</v>
      </c>
      <c r="CA302" s="26">
        <v>0</v>
      </c>
      <c r="CB302" s="26">
        <v>187.49</v>
      </c>
      <c r="CC302" s="27"/>
      <c r="CD302" s="27"/>
      <c r="CE302" s="26">
        <v>157.03</v>
      </c>
      <c r="CG302" s="26">
        <v>16.97</v>
      </c>
      <c r="CH302" s="26">
        <v>10.94</v>
      </c>
      <c r="CI302" s="26">
        <v>13.96</v>
      </c>
      <c r="CJ302" s="26">
        <v>518.98</v>
      </c>
      <c r="CK302" s="26">
        <v>310.70999999999998</v>
      </c>
      <c r="CL302" s="26">
        <v>414.85</v>
      </c>
      <c r="CM302" s="26">
        <v>32.32</v>
      </c>
      <c r="CN302" s="26">
        <v>15.85</v>
      </c>
      <c r="CO302" s="26">
        <v>24.08</v>
      </c>
      <c r="CP302" s="26">
        <v>0</v>
      </c>
      <c r="CQ302" s="26">
        <v>0.36</v>
      </c>
    </row>
    <row r="303" spans="1:95" s="26" customFormat="1" x14ac:dyDescent="0.25">
      <c r="A303" s="23" t="str">
        <f>"3/3"</f>
        <v>3/3</v>
      </c>
      <c r="B303" s="24" t="s">
        <v>132</v>
      </c>
      <c r="C303" s="25">
        <v>150</v>
      </c>
      <c r="D303" s="25">
        <v>3.11</v>
      </c>
      <c r="E303" s="25">
        <v>0.55000000000000004</v>
      </c>
      <c r="F303" s="25">
        <v>3.54</v>
      </c>
      <c r="G303" s="25">
        <v>0.51</v>
      </c>
      <c r="H303" s="25">
        <v>22.09</v>
      </c>
      <c r="I303" s="25">
        <v>131.52052499999999</v>
      </c>
      <c r="J303" s="25">
        <v>2.2200000000000002</v>
      </c>
      <c r="K303" s="25">
        <v>0.08</v>
      </c>
      <c r="L303" s="25">
        <v>0</v>
      </c>
      <c r="M303" s="25">
        <v>0</v>
      </c>
      <c r="N303" s="25">
        <v>2.16</v>
      </c>
      <c r="O303" s="25">
        <v>18.23</v>
      </c>
      <c r="P303" s="25">
        <v>1.7</v>
      </c>
      <c r="Q303" s="25">
        <v>0</v>
      </c>
      <c r="R303" s="25">
        <v>0</v>
      </c>
      <c r="S303" s="25">
        <v>0.28999999999999998</v>
      </c>
      <c r="T303" s="25">
        <v>1.89</v>
      </c>
      <c r="U303" s="25">
        <v>77.84</v>
      </c>
      <c r="V303" s="25">
        <v>636.26</v>
      </c>
      <c r="W303" s="25">
        <v>33.96</v>
      </c>
      <c r="X303" s="25">
        <v>30.35</v>
      </c>
      <c r="Y303" s="25">
        <v>86.82</v>
      </c>
      <c r="Z303" s="25">
        <v>1.1200000000000001</v>
      </c>
      <c r="AA303" s="25">
        <v>18.75</v>
      </c>
      <c r="AB303" s="25">
        <v>34.11</v>
      </c>
      <c r="AC303" s="25">
        <v>25.05</v>
      </c>
      <c r="AD303" s="25">
        <v>0.17</v>
      </c>
      <c r="AE303" s="25">
        <v>0.12</v>
      </c>
      <c r="AF303" s="25">
        <v>0.1</v>
      </c>
      <c r="AG303" s="25">
        <v>1.33</v>
      </c>
      <c r="AH303" s="25">
        <v>2.59</v>
      </c>
      <c r="AI303" s="25">
        <v>5.45</v>
      </c>
      <c r="AJ303" s="26">
        <v>0</v>
      </c>
      <c r="AK303" s="26">
        <v>33.56</v>
      </c>
      <c r="AL303" s="26">
        <v>52.76</v>
      </c>
      <c r="AM303" s="26">
        <v>66.83</v>
      </c>
      <c r="AN303" s="26">
        <v>78.55</v>
      </c>
      <c r="AO303" s="26">
        <v>13.43</v>
      </c>
      <c r="AP303" s="26">
        <v>52.97</v>
      </c>
      <c r="AQ303" s="26">
        <v>27.18</v>
      </c>
      <c r="AR303" s="26">
        <v>54.08</v>
      </c>
      <c r="AS303" s="26">
        <v>75.67</v>
      </c>
      <c r="AT303" s="26">
        <v>206.13</v>
      </c>
      <c r="AU303" s="26">
        <v>91.81</v>
      </c>
      <c r="AV303" s="26">
        <v>19.2</v>
      </c>
      <c r="AW303" s="26">
        <v>53.44</v>
      </c>
      <c r="AX303" s="26">
        <v>287.20999999999998</v>
      </c>
      <c r="AY303" s="26">
        <v>0</v>
      </c>
      <c r="AZ303" s="26">
        <v>40.19</v>
      </c>
      <c r="BA303" s="26">
        <v>36.549999999999997</v>
      </c>
      <c r="BB303" s="26">
        <v>39.97</v>
      </c>
      <c r="BC303" s="26">
        <v>17.03</v>
      </c>
      <c r="BD303" s="26">
        <v>0.1</v>
      </c>
      <c r="BE303" s="26">
        <v>0.04</v>
      </c>
      <c r="BF303" s="26">
        <v>0.02</v>
      </c>
      <c r="BG303" s="26">
        <v>0.05</v>
      </c>
      <c r="BH303" s="26">
        <v>0.06</v>
      </c>
      <c r="BI303" s="26">
        <v>0.28999999999999998</v>
      </c>
      <c r="BJ303" s="26">
        <v>0</v>
      </c>
      <c r="BK303" s="26">
        <v>0.88</v>
      </c>
      <c r="BL303" s="26">
        <v>0</v>
      </c>
      <c r="BM303" s="26">
        <v>0.26</v>
      </c>
      <c r="BN303" s="26">
        <v>0</v>
      </c>
      <c r="BO303" s="26">
        <v>0</v>
      </c>
      <c r="BP303" s="26">
        <v>0</v>
      </c>
      <c r="BQ303" s="26">
        <v>0.05</v>
      </c>
      <c r="BR303" s="26">
        <v>0.09</v>
      </c>
      <c r="BS303" s="26">
        <v>0.85</v>
      </c>
      <c r="BT303" s="26">
        <v>0</v>
      </c>
      <c r="BU303" s="26">
        <v>0</v>
      </c>
      <c r="BV303" s="26">
        <v>0.14000000000000001</v>
      </c>
      <c r="BW303" s="26">
        <v>0</v>
      </c>
      <c r="BX303" s="26">
        <v>0</v>
      </c>
      <c r="BY303" s="26">
        <v>0</v>
      </c>
      <c r="BZ303" s="26">
        <v>0</v>
      </c>
      <c r="CA303" s="26">
        <v>0</v>
      </c>
      <c r="CB303" s="26">
        <v>123.74</v>
      </c>
      <c r="CC303" s="27"/>
      <c r="CD303" s="27"/>
      <c r="CE303" s="26">
        <v>24.43</v>
      </c>
      <c r="CG303" s="26">
        <v>17.59</v>
      </c>
      <c r="CH303" s="26">
        <v>11.66</v>
      </c>
      <c r="CI303" s="26">
        <v>14.63</v>
      </c>
      <c r="CJ303" s="26">
        <v>602.05999999999995</v>
      </c>
      <c r="CK303" s="26">
        <v>529.20000000000005</v>
      </c>
      <c r="CL303" s="26">
        <v>565.63</v>
      </c>
      <c r="CM303" s="26">
        <v>24.41</v>
      </c>
      <c r="CN303" s="26">
        <v>3.59</v>
      </c>
      <c r="CO303" s="26">
        <v>14</v>
      </c>
      <c r="CP303" s="26">
        <v>0</v>
      </c>
      <c r="CQ303" s="26">
        <v>0.23</v>
      </c>
    </row>
    <row r="304" spans="1:95" s="15" customFormat="1" x14ac:dyDescent="0.25">
      <c r="A304" s="19" t="str">
        <f>"2/9"</f>
        <v>2/9</v>
      </c>
      <c r="B304" s="20" t="s">
        <v>170</v>
      </c>
      <c r="C304" s="21">
        <v>70</v>
      </c>
      <c r="D304" s="21">
        <v>8.15</v>
      </c>
      <c r="E304" s="21">
        <v>7.93</v>
      </c>
      <c r="F304" s="21">
        <v>7.83</v>
      </c>
      <c r="G304" s="21">
        <v>0.02</v>
      </c>
      <c r="H304" s="21">
        <v>1.7</v>
      </c>
      <c r="I304" s="21">
        <v>109.76811999999998</v>
      </c>
      <c r="J304" s="21">
        <v>3.12</v>
      </c>
      <c r="K304" s="21">
        <v>0.05</v>
      </c>
      <c r="L304" s="21">
        <v>0</v>
      </c>
      <c r="M304" s="21">
        <v>0</v>
      </c>
      <c r="N304" s="21">
        <v>0.16</v>
      </c>
      <c r="O304" s="21">
        <v>1.43</v>
      </c>
      <c r="P304" s="21">
        <v>0.12</v>
      </c>
      <c r="Q304" s="21">
        <v>0</v>
      </c>
      <c r="R304" s="21">
        <v>0</v>
      </c>
      <c r="S304" s="21">
        <v>0</v>
      </c>
      <c r="T304" s="21">
        <v>0.79</v>
      </c>
      <c r="U304" s="21">
        <v>101.84</v>
      </c>
      <c r="V304" s="21">
        <v>54.66</v>
      </c>
      <c r="W304" s="21">
        <v>8.27</v>
      </c>
      <c r="X304" s="21">
        <v>6.98</v>
      </c>
      <c r="Y304" s="21">
        <v>58.24</v>
      </c>
      <c r="Z304" s="21">
        <v>0.66</v>
      </c>
      <c r="AA304" s="21">
        <v>21.11</v>
      </c>
      <c r="AB304" s="21">
        <v>11.13</v>
      </c>
      <c r="AC304" s="21">
        <v>44.23</v>
      </c>
      <c r="AD304" s="21">
        <v>0.3</v>
      </c>
      <c r="AE304" s="21">
        <v>0.02</v>
      </c>
      <c r="AF304" s="21">
        <v>0.05</v>
      </c>
      <c r="AG304" s="21">
        <v>3</v>
      </c>
      <c r="AH304" s="21">
        <v>6.11</v>
      </c>
      <c r="AI304" s="21">
        <v>0.3</v>
      </c>
      <c r="AJ304" s="15">
        <v>0</v>
      </c>
      <c r="AK304" s="15">
        <v>390.93</v>
      </c>
      <c r="AL304" s="15">
        <v>310.14999999999998</v>
      </c>
      <c r="AM304" s="15">
        <v>630.47</v>
      </c>
      <c r="AN304" s="15">
        <v>692.84</v>
      </c>
      <c r="AO304" s="15">
        <v>207.96</v>
      </c>
      <c r="AP304" s="15">
        <v>378.44</v>
      </c>
      <c r="AQ304" s="15">
        <v>130.07</v>
      </c>
      <c r="AR304" s="15">
        <v>333.66</v>
      </c>
      <c r="AS304" s="15">
        <v>508.56</v>
      </c>
      <c r="AT304" s="15">
        <v>540.55999999999995</v>
      </c>
      <c r="AU304" s="15">
        <v>716.5</v>
      </c>
      <c r="AV304" s="15">
        <v>215.71</v>
      </c>
      <c r="AW304" s="15">
        <v>604.35</v>
      </c>
      <c r="AX304" s="15">
        <v>1182.8599999999999</v>
      </c>
      <c r="AY304" s="15">
        <v>65.64</v>
      </c>
      <c r="AZ304" s="15">
        <v>400.47</v>
      </c>
      <c r="BA304" s="15">
        <v>383.88</v>
      </c>
      <c r="BB304" s="15">
        <v>284.16000000000003</v>
      </c>
      <c r="BC304" s="15">
        <v>101.34</v>
      </c>
      <c r="BD304" s="15">
        <v>0.04</v>
      </c>
      <c r="BE304" s="15">
        <v>0.02</v>
      </c>
      <c r="BF304" s="15">
        <v>0.01</v>
      </c>
      <c r="BG304" s="15">
        <v>0.02</v>
      </c>
      <c r="BH304" s="15">
        <v>0.03</v>
      </c>
      <c r="BI304" s="15">
        <v>0.13</v>
      </c>
      <c r="BJ304" s="15">
        <v>0</v>
      </c>
      <c r="BK304" s="15">
        <v>0.35</v>
      </c>
      <c r="BL304" s="15">
        <v>0</v>
      </c>
      <c r="BM304" s="15">
        <v>0.11</v>
      </c>
      <c r="BN304" s="15">
        <v>0</v>
      </c>
      <c r="BO304" s="15">
        <v>0</v>
      </c>
      <c r="BP304" s="15">
        <v>0</v>
      </c>
      <c r="BQ304" s="15">
        <v>0.02</v>
      </c>
      <c r="BR304" s="15">
        <v>0.04</v>
      </c>
      <c r="BS304" s="15">
        <v>0.28999999999999998</v>
      </c>
      <c r="BT304" s="15">
        <v>0</v>
      </c>
      <c r="BU304" s="15">
        <v>0</v>
      </c>
      <c r="BV304" s="15">
        <v>0.02</v>
      </c>
      <c r="BW304" s="15">
        <v>0</v>
      </c>
      <c r="BX304" s="15">
        <v>0</v>
      </c>
      <c r="BY304" s="15">
        <v>0</v>
      </c>
      <c r="BZ304" s="15">
        <v>0</v>
      </c>
      <c r="CA304" s="15">
        <v>0</v>
      </c>
      <c r="CB304" s="15">
        <v>70.760000000000005</v>
      </c>
      <c r="CC304" s="22"/>
      <c r="CD304" s="22"/>
      <c r="CE304" s="15">
        <v>22.96</v>
      </c>
      <c r="CG304" s="15">
        <v>13.15</v>
      </c>
      <c r="CH304" s="15">
        <v>6.55</v>
      </c>
      <c r="CI304" s="15">
        <v>9.85</v>
      </c>
      <c r="CJ304" s="15">
        <v>1215.1300000000001</v>
      </c>
      <c r="CK304" s="15">
        <v>751.26</v>
      </c>
      <c r="CL304" s="15">
        <v>983.2</v>
      </c>
      <c r="CM304" s="15">
        <v>13.8</v>
      </c>
      <c r="CN304" s="15">
        <v>9.11</v>
      </c>
      <c r="CO304" s="15">
        <v>11.47</v>
      </c>
      <c r="CP304" s="15">
        <v>0</v>
      </c>
      <c r="CQ304" s="15">
        <v>0.35</v>
      </c>
    </row>
    <row r="305" spans="1:95" s="16" customFormat="1" x14ac:dyDescent="0.25">
      <c r="A305" s="28"/>
      <c r="B305" s="29" t="s">
        <v>119</v>
      </c>
      <c r="C305" s="30">
        <f>SUM(C298:C304)</f>
        <v>670</v>
      </c>
      <c r="D305" s="30">
        <f t="shared" ref="D305:BO305" si="102">SUM(D298:D304)</f>
        <v>16.689999999999998</v>
      </c>
      <c r="E305" s="30">
        <f t="shared" si="102"/>
        <v>14.219999999999999</v>
      </c>
      <c r="F305" s="30">
        <f t="shared" si="102"/>
        <v>16.64</v>
      </c>
      <c r="G305" s="30">
        <f t="shared" si="102"/>
        <v>5.7999999999999989</v>
      </c>
      <c r="H305" s="30">
        <f t="shared" si="102"/>
        <v>83.05</v>
      </c>
      <c r="I305" s="30">
        <f t="shared" si="102"/>
        <v>539.04555294999989</v>
      </c>
      <c r="J305" s="30">
        <f t="shared" si="102"/>
        <v>6.0600000000000005</v>
      </c>
      <c r="K305" s="30">
        <f t="shared" si="102"/>
        <v>3.0199999999999996</v>
      </c>
      <c r="L305" s="30">
        <f t="shared" si="102"/>
        <v>0</v>
      </c>
      <c r="M305" s="30">
        <f t="shared" si="102"/>
        <v>0</v>
      </c>
      <c r="N305" s="30">
        <f t="shared" si="102"/>
        <v>27.080000000000002</v>
      </c>
      <c r="O305" s="30">
        <f t="shared" si="102"/>
        <v>49.779999999999994</v>
      </c>
      <c r="P305" s="30">
        <f t="shared" si="102"/>
        <v>6.2</v>
      </c>
      <c r="Q305" s="30">
        <f t="shared" si="102"/>
        <v>0</v>
      </c>
      <c r="R305" s="30">
        <f t="shared" si="102"/>
        <v>0</v>
      </c>
      <c r="S305" s="30">
        <f t="shared" si="102"/>
        <v>1.04</v>
      </c>
      <c r="T305" s="30">
        <f t="shared" si="102"/>
        <v>5.77</v>
      </c>
      <c r="U305" s="30">
        <f t="shared" si="102"/>
        <v>630.16000000000008</v>
      </c>
      <c r="V305" s="30">
        <f t="shared" si="102"/>
        <v>1298.5</v>
      </c>
      <c r="W305" s="30">
        <f t="shared" si="102"/>
        <v>77.260000000000005</v>
      </c>
      <c r="X305" s="30">
        <f t="shared" si="102"/>
        <v>75.27</v>
      </c>
      <c r="Y305" s="30">
        <f t="shared" si="102"/>
        <v>242.24</v>
      </c>
      <c r="Z305" s="30">
        <f t="shared" si="102"/>
        <v>4.46</v>
      </c>
      <c r="AA305" s="30">
        <f t="shared" si="102"/>
        <v>39.86</v>
      </c>
      <c r="AB305" s="30">
        <f t="shared" si="102"/>
        <v>1459.2700000000002</v>
      </c>
      <c r="AC305" s="30">
        <f t="shared" si="102"/>
        <v>337.76000000000005</v>
      </c>
      <c r="AD305" s="30">
        <f t="shared" si="102"/>
        <v>3.05</v>
      </c>
      <c r="AE305" s="30">
        <f t="shared" si="102"/>
        <v>0.28000000000000003</v>
      </c>
      <c r="AF305" s="30">
        <f t="shared" si="102"/>
        <v>0.24</v>
      </c>
      <c r="AG305" s="30">
        <f t="shared" si="102"/>
        <v>5.52</v>
      </c>
      <c r="AH305" s="30">
        <f t="shared" si="102"/>
        <v>10.98</v>
      </c>
      <c r="AI305" s="30">
        <f t="shared" si="102"/>
        <v>13.580000000000002</v>
      </c>
      <c r="AJ305" s="30">
        <f t="shared" si="102"/>
        <v>0</v>
      </c>
      <c r="AK305" s="30">
        <f t="shared" si="102"/>
        <v>619.56999999999994</v>
      </c>
      <c r="AL305" s="30">
        <f t="shared" si="102"/>
        <v>552.80999999999995</v>
      </c>
      <c r="AM305" s="30">
        <f t="shared" si="102"/>
        <v>995.99</v>
      </c>
      <c r="AN305" s="30">
        <f t="shared" si="102"/>
        <v>930.32</v>
      </c>
      <c r="AO305" s="30">
        <f t="shared" si="102"/>
        <v>282.16000000000003</v>
      </c>
      <c r="AP305" s="30">
        <f t="shared" si="102"/>
        <v>574.70000000000005</v>
      </c>
      <c r="AQ305" s="30">
        <f t="shared" si="102"/>
        <v>212.72</v>
      </c>
      <c r="AR305" s="30">
        <f t="shared" si="102"/>
        <v>610.04999999999995</v>
      </c>
      <c r="AS305" s="30">
        <f t="shared" si="102"/>
        <v>767.24</v>
      </c>
      <c r="AT305" s="30">
        <f t="shared" si="102"/>
        <v>1020.53</v>
      </c>
      <c r="AU305" s="30">
        <f t="shared" si="102"/>
        <v>1101.9100000000001</v>
      </c>
      <c r="AV305" s="30">
        <f t="shared" si="102"/>
        <v>316.03000000000003</v>
      </c>
      <c r="AW305" s="30">
        <f t="shared" si="102"/>
        <v>832.66000000000008</v>
      </c>
      <c r="AX305" s="30">
        <f t="shared" si="102"/>
        <v>2620.8599999999997</v>
      </c>
      <c r="AY305" s="30">
        <f t="shared" si="102"/>
        <v>65.64</v>
      </c>
      <c r="AZ305" s="30">
        <f t="shared" si="102"/>
        <v>778.1</v>
      </c>
      <c r="BA305" s="30">
        <f t="shared" si="102"/>
        <v>605.07999999999993</v>
      </c>
      <c r="BB305" s="30">
        <f t="shared" si="102"/>
        <v>445.26</v>
      </c>
      <c r="BC305" s="30">
        <f t="shared" si="102"/>
        <v>201.92000000000002</v>
      </c>
      <c r="BD305" s="30">
        <f t="shared" si="102"/>
        <v>0.14000000000000001</v>
      </c>
      <c r="BE305" s="30">
        <f t="shared" si="102"/>
        <v>0.06</v>
      </c>
      <c r="BF305" s="30">
        <f t="shared" si="102"/>
        <v>0.03</v>
      </c>
      <c r="BG305" s="30">
        <f t="shared" si="102"/>
        <v>7.0000000000000007E-2</v>
      </c>
      <c r="BH305" s="30">
        <f t="shared" si="102"/>
        <v>0.09</v>
      </c>
      <c r="BI305" s="30">
        <f t="shared" si="102"/>
        <v>0.42</v>
      </c>
      <c r="BJ305" s="30">
        <f t="shared" si="102"/>
        <v>0</v>
      </c>
      <c r="BK305" s="30">
        <f t="shared" si="102"/>
        <v>1.62</v>
      </c>
      <c r="BL305" s="30">
        <f t="shared" si="102"/>
        <v>0</v>
      </c>
      <c r="BM305" s="30">
        <f t="shared" si="102"/>
        <v>0.56000000000000005</v>
      </c>
      <c r="BN305" s="30">
        <f t="shared" si="102"/>
        <v>0.01</v>
      </c>
      <c r="BO305" s="30">
        <f t="shared" si="102"/>
        <v>0.03</v>
      </c>
      <c r="BP305" s="30">
        <f t="shared" ref="BP305:CO305" si="103">SUM(BP298:BP304)</f>
        <v>0</v>
      </c>
      <c r="BQ305" s="30">
        <f t="shared" si="103"/>
        <v>7.0000000000000007E-2</v>
      </c>
      <c r="BR305" s="30">
        <f t="shared" si="103"/>
        <v>0.13</v>
      </c>
      <c r="BS305" s="30">
        <f t="shared" si="103"/>
        <v>2.3199999999999998</v>
      </c>
      <c r="BT305" s="30">
        <f t="shared" si="103"/>
        <v>0</v>
      </c>
      <c r="BU305" s="30">
        <f t="shared" si="103"/>
        <v>0</v>
      </c>
      <c r="BV305" s="30">
        <f t="shared" si="103"/>
        <v>2.97</v>
      </c>
      <c r="BW305" s="30">
        <f t="shared" si="103"/>
        <v>0.02</v>
      </c>
      <c r="BX305" s="30">
        <f t="shared" si="103"/>
        <v>0</v>
      </c>
      <c r="BY305" s="30">
        <f t="shared" si="103"/>
        <v>0</v>
      </c>
      <c r="BZ305" s="30">
        <f t="shared" si="103"/>
        <v>0</v>
      </c>
      <c r="CA305" s="30">
        <f t="shared" si="103"/>
        <v>0</v>
      </c>
      <c r="CB305" s="30">
        <f t="shared" si="103"/>
        <v>659.99</v>
      </c>
      <c r="CC305" s="30">
        <f t="shared" si="103"/>
        <v>0</v>
      </c>
      <c r="CD305" s="30">
        <f t="shared" si="103"/>
        <v>0</v>
      </c>
      <c r="CE305" s="30">
        <f t="shared" si="103"/>
        <v>283.06</v>
      </c>
      <c r="CF305" s="30">
        <f t="shared" si="103"/>
        <v>0</v>
      </c>
      <c r="CG305" s="30">
        <f t="shared" si="103"/>
        <v>65.710000000000008</v>
      </c>
      <c r="CH305" s="30">
        <f t="shared" si="103"/>
        <v>42.06</v>
      </c>
      <c r="CI305" s="30">
        <f t="shared" si="103"/>
        <v>53.89</v>
      </c>
      <c r="CJ305" s="30">
        <f t="shared" si="103"/>
        <v>3658.34</v>
      </c>
      <c r="CK305" s="30">
        <f t="shared" si="103"/>
        <v>2152.1000000000004</v>
      </c>
      <c r="CL305" s="30">
        <f t="shared" si="103"/>
        <v>2905.2300000000005</v>
      </c>
      <c r="CM305" s="30">
        <f t="shared" si="103"/>
        <v>121.88</v>
      </c>
      <c r="CN305" s="30">
        <f t="shared" si="103"/>
        <v>58.870000000000005</v>
      </c>
      <c r="CO305" s="30">
        <f t="shared" si="103"/>
        <v>90.39</v>
      </c>
      <c r="CP305" s="16">
        <v>18</v>
      </c>
      <c r="CQ305" s="16">
        <v>1.19</v>
      </c>
    </row>
    <row r="306" spans="1:95" x14ac:dyDescent="0.25">
      <c r="B306" s="18" t="s">
        <v>120</v>
      </c>
    </row>
    <row r="307" spans="1:95" s="26" customFormat="1" x14ac:dyDescent="0.25">
      <c r="A307" s="23" t="str">
        <f>"-"</f>
        <v>-</v>
      </c>
      <c r="B307" s="24" t="s">
        <v>113</v>
      </c>
      <c r="C307" s="25">
        <v>20</v>
      </c>
      <c r="D307" s="25">
        <v>1.32</v>
      </c>
      <c r="E307" s="25">
        <v>0</v>
      </c>
      <c r="F307" s="25">
        <v>0.13</v>
      </c>
      <c r="G307" s="25">
        <v>0.13</v>
      </c>
      <c r="H307" s="25">
        <v>9.3800000000000008</v>
      </c>
      <c r="I307" s="25">
        <v>44.780199999999994</v>
      </c>
      <c r="J307" s="25">
        <v>0</v>
      </c>
      <c r="K307" s="25">
        <v>0</v>
      </c>
      <c r="L307" s="25">
        <v>0</v>
      </c>
      <c r="M307" s="25">
        <v>0</v>
      </c>
      <c r="N307" s="25">
        <v>0.22</v>
      </c>
      <c r="O307" s="25">
        <v>9.1199999999999992</v>
      </c>
      <c r="P307" s="25">
        <v>0.04</v>
      </c>
      <c r="Q307" s="25">
        <v>0</v>
      </c>
      <c r="R307" s="25">
        <v>0</v>
      </c>
      <c r="S307" s="25">
        <v>0</v>
      </c>
      <c r="T307" s="25">
        <v>0.36</v>
      </c>
      <c r="U307" s="25">
        <v>0</v>
      </c>
      <c r="V307" s="25">
        <v>0</v>
      </c>
      <c r="W307" s="25">
        <v>0</v>
      </c>
      <c r="X307" s="25">
        <v>0</v>
      </c>
      <c r="Y307" s="25">
        <v>0</v>
      </c>
      <c r="Z307" s="25">
        <v>0</v>
      </c>
      <c r="AA307" s="25">
        <v>0</v>
      </c>
      <c r="AB307" s="25">
        <v>0</v>
      </c>
      <c r="AC307" s="25">
        <v>0</v>
      </c>
      <c r="AD307" s="25">
        <v>0</v>
      </c>
      <c r="AE307" s="25">
        <v>0</v>
      </c>
      <c r="AF307" s="25">
        <v>0</v>
      </c>
      <c r="AG307" s="25">
        <v>0</v>
      </c>
      <c r="AH307" s="25">
        <v>0</v>
      </c>
      <c r="AI307" s="25">
        <v>0</v>
      </c>
      <c r="AJ307" s="26">
        <v>0</v>
      </c>
      <c r="AK307" s="26">
        <v>63.86</v>
      </c>
      <c r="AL307" s="26">
        <v>66.47</v>
      </c>
      <c r="AM307" s="26">
        <v>101.79</v>
      </c>
      <c r="AN307" s="26">
        <v>33.76</v>
      </c>
      <c r="AO307" s="26">
        <v>20.010000000000002</v>
      </c>
      <c r="AP307" s="26">
        <v>40.020000000000003</v>
      </c>
      <c r="AQ307" s="26">
        <v>15.14</v>
      </c>
      <c r="AR307" s="26">
        <v>72.38</v>
      </c>
      <c r="AS307" s="26">
        <v>44.89</v>
      </c>
      <c r="AT307" s="26">
        <v>62.64</v>
      </c>
      <c r="AU307" s="26">
        <v>51.68</v>
      </c>
      <c r="AV307" s="26">
        <v>27.14</v>
      </c>
      <c r="AW307" s="26">
        <v>48.02</v>
      </c>
      <c r="AX307" s="26">
        <v>401.59</v>
      </c>
      <c r="AY307" s="26">
        <v>0</v>
      </c>
      <c r="AZ307" s="26">
        <v>130.85</v>
      </c>
      <c r="BA307" s="26">
        <v>56.9</v>
      </c>
      <c r="BB307" s="26">
        <v>37.76</v>
      </c>
      <c r="BC307" s="26">
        <v>29.93</v>
      </c>
      <c r="BD307" s="26">
        <v>0</v>
      </c>
      <c r="BE307" s="26">
        <v>0</v>
      </c>
      <c r="BF307" s="26">
        <v>0</v>
      </c>
      <c r="BG307" s="26">
        <v>0</v>
      </c>
      <c r="BH307" s="26">
        <v>0</v>
      </c>
      <c r="BI307" s="26">
        <v>0</v>
      </c>
      <c r="BJ307" s="26">
        <v>0</v>
      </c>
      <c r="BK307" s="26">
        <v>0.02</v>
      </c>
      <c r="BL307" s="26">
        <v>0</v>
      </c>
      <c r="BM307" s="26">
        <v>0</v>
      </c>
      <c r="BN307" s="26">
        <v>0</v>
      </c>
      <c r="BO307" s="26">
        <v>0</v>
      </c>
      <c r="BP307" s="26">
        <v>0</v>
      </c>
      <c r="BQ307" s="26">
        <v>0</v>
      </c>
      <c r="BR307" s="26">
        <v>0</v>
      </c>
      <c r="BS307" s="26">
        <v>0.01</v>
      </c>
      <c r="BT307" s="26">
        <v>0</v>
      </c>
      <c r="BU307" s="26">
        <v>0</v>
      </c>
      <c r="BV307" s="26">
        <v>0.06</v>
      </c>
      <c r="BW307" s="26">
        <v>0</v>
      </c>
      <c r="BX307" s="26">
        <v>0</v>
      </c>
      <c r="BY307" s="26">
        <v>0</v>
      </c>
      <c r="BZ307" s="26">
        <v>0</v>
      </c>
      <c r="CA307" s="26">
        <v>0</v>
      </c>
      <c r="CB307" s="26">
        <v>7.82</v>
      </c>
      <c r="CC307" s="27"/>
      <c r="CD307" s="27"/>
      <c r="CE307" s="26">
        <v>0</v>
      </c>
      <c r="CG307" s="26">
        <v>0</v>
      </c>
      <c r="CH307" s="26">
        <v>0</v>
      </c>
      <c r="CI307" s="26">
        <v>0</v>
      </c>
      <c r="CJ307" s="26">
        <v>665</v>
      </c>
      <c r="CK307" s="26">
        <v>256.2</v>
      </c>
      <c r="CL307" s="26">
        <v>460.6</v>
      </c>
      <c r="CM307" s="26">
        <v>5.32</v>
      </c>
      <c r="CN307" s="26">
        <v>5.32</v>
      </c>
      <c r="CO307" s="26">
        <v>5.32</v>
      </c>
      <c r="CP307" s="26">
        <v>0</v>
      </c>
      <c r="CQ307" s="26">
        <v>0</v>
      </c>
    </row>
    <row r="308" spans="1:95" s="26" customFormat="1" x14ac:dyDescent="0.25">
      <c r="A308" s="23" t="str">
        <f>"-"</f>
        <v>-</v>
      </c>
      <c r="B308" s="24" t="s">
        <v>114</v>
      </c>
      <c r="C308" s="25">
        <v>20</v>
      </c>
      <c r="D308" s="25">
        <v>1.32</v>
      </c>
      <c r="E308" s="25">
        <v>0</v>
      </c>
      <c r="F308" s="25">
        <v>0.24</v>
      </c>
      <c r="G308" s="25">
        <v>0.24</v>
      </c>
      <c r="H308" s="25">
        <v>8.34</v>
      </c>
      <c r="I308" s="25">
        <v>38.676000000000002</v>
      </c>
      <c r="J308" s="25">
        <v>0.04</v>
      </c>
      <c r="K308" s="25">
        <v>0</v>
      </c>
      <c r="L308" s="25">
        <v>0</v>
      </c>
      <c r="M308" s="25">
        <v>0</v>
      </c>
      <c r="N308" s="25">
        <v>0.24</v>
      </c>
      <c r="O308" s="25">
        <v>6.44</v>
      </c>
      <c r="P308" s="25">
        <v>1.66</v>
      </c>
      <c r="Q308" s="25">
        <v>0</v>
      </c>
      <c r="R308" s="25">
        <v>0</v>
      </c>
      <c r="S308" s="25">
        <v>0.2</v>
      </c>
      <c r="T308" s="25">
        <v>0.5</v>
      </c>
      <c r="U308" s="25">
        <v>122</v>
      </c>
      <c r="V308" s="25">
        <v>49</v>
      </c>
      <c r="W308" s="25">
        <v>7</v>
      </c>
      <c r="X308" s="25">
        <v>9.4</v>
      </c>
      <c r="Y308" s="25">
        <v>31.6</v>
      </c>
      <c r="Z308" s="25">
        <v>0.78</v>
      </c>
      <c r="AA308" s="25">
        <v>0</v>
      </c>
      <c r="AB308" s="25">
        <v>1</v>
      </c>
      <c r="AC308" s="25">
        <v>0.2</v>
      </c>
      <c r="AD308" s="25">
        <v>0.28000000000000003</v>
      </c>
      <c r="AE308" s="25">
        <v>0.04</v>
      </c>
      <c r="AF308" s="25">
        <v>0.02</v>
      </c>
      <c r="AG308" s="25">
        <v>0.14000000000000001</v>
      </c>
      <c r="AH308" s="25">
        <v>0.4</v>
      </c>
      <c r="AI308" s="25">
        <v>0</v>
      </c>
      <c r="AJ308" s="26">
        <v>0</v>
      </c>
      <c r="AK308" s="26">
        <v>64.400000000000006</v>
      </c>
      <c r="AL308" s="26">
        <v>49.6</v>
      </c>
      <c r="AM308" s="26">
        <v>85.4</v>
      </c>
      <c r="AN308" s="26">
        <v>44.6</v>
      </c>
      <c r="AO308" s="26">
        <v>18.600000000000001</v>
      </c>
      <c r="AP308" s="26">
        <v>39.6</v>
      </c>
      <c r="AQ308" s="26">
        <v>16</v>
      </c>
      <c r="AR308" s="26">
        <v>74.2</v>
      </c>
      <c r="AS308" s="26">
        <v>59.4</v>
      </c>
      <c r="AT308" s="26">
        <v>58.2</v>
      </c>
      <c r="AU308" s="26">
        <v>92.8</v>
      </c>
      <c r="AV308" s="26">
        <v>24.8</v>
      </c>
      <c r="AW308" s="26">
        <v>62</v>
      </c>
      <c r="AX308" s="26">
        <v>311.8</v>
      </c>
      <c r="AY308" s="26">
        <v>0</v>
      </c>
      <c r="AZ308" s="26">
        <v>105.2</v>
      </c>
      <c r="BA308" s="26">
        <v>58.2</v>
      </c>
      <c r="BB308" s="26">
        <v>36</v>
      </c>
      <c r="BC308" s="26">
        <v>26</v>
      </c>
      <c r="BD308" s="26">
        <v>0</v>
      </c>
      <c r="BE308" s="26">
        <v>0</v>
      </c>
      <c r="BF308" s="26">
        <v>0</v>
      </c>
      <c r="BG308" s="26">
        <v>0</v>
      </c>
      <c r="BH308" s="26">
        <v>0</v>
      </c>
      <c r="BI308" s="26">
        <v>0</v>
      </c>
      <c r="BJ308" s="26">
        <v>0</v>
      </c>
      <c r="BK308" s="26">
        <v>0.03</v>
      </c>
      <c r="BL308" s="26">
        <v>0</v>
      </c>
      <c r="BM308" s="26">
        <v>0</v>
      </c>
      <c r="BN308" s="26">
        <v>0</v>
      </c>
      <c r="BO308" s="26">
        <v>0</v>
      </c>
      <c r="BP308" s="26">
        <v>0</v>
      </c>
      <c r="BQ308" s="26">
        <v>0</v>
      </c>
      <c r="BR308" s="26">
        <v>0</v>
      </c>
      <c r="BS308" s="26">
        <v>0.02</v>
      </c>
      <c r="BT308" s="26">
        <v>0</v>
      </c>
      <c r="BU308" s="26">
        <v>0</v>
      </c>
      <c r="BV308" s="26">
        <v>0.1</v>
      </c>
      <c r="BW308" s="26">
        <v>0.02</v>
      </c>
      <c r="BX308" s="26">
        <v>0</v>
      </c>
      <c r="BY308" s="26">
        <v>0</v>
      </c>
      <c r="BZ308" s="26">
        <v>0</v>
      </c>
      <c r="CA308" s="26">
        <v>0</v>
      </c>
      <c r="CB308" s="26">
        <v>9.4</v>
      </c>
      <c r="CC308" s="27"/>
      <c r="CD308" s="27"/>
      <c r="CE308" s="26">
        <v>0.17</v>
      </c>
      <c r="CG308" s="26">
        <v>1.5</v>
      </c>
      <c r="CH308" s="26">
        <v>1.5</v>
      </c>
      <c r="CI308" s="26">
        <v>1.5</v>
      </c>
      <c r="CJ308" s="26">
        <v>285</v>
      </c>
      <c r="CK308" s="26">
        <v>109.8</v>
      </c>
      <c r="CL308" s="26">
        <v>197.4</v>
      </c>
      <c r="CM308" s="26">
        <v>2.85</v>
      </c>
      <c r="CN308" s="26">
        <v>2.37</v>
      </c>
      <c r="CO308" s="26">
        <v>2.61</v>
      </c>
      <c r="CP308" s="26">
        <v>0</v>
      </c>
      <c r="CQ308" s="26">
        <v>0</v>
      </c>
    </row>
    <row r="309" spans="1:95" s="26" customFormat="1" x14ac:dyDescent="0.25">
      <c r="A309" s="23" t="str">
        <f>"27/10"</f>
        <v>27/10</v>
      </c>
      <c r="B309" s="24" t="s">
        <v>121</v>
      </c>
      <c r="C309" s="25">
        <v>180</v>
      </c>
      <c r="D309" s="25">
        <v>0.18</v>
      </c>
      <c r="E309" s="25">
        <v>0</v>
      </c>
      <c r="F309" s="25">
        <v>0.04</v>
      </c>
      <c r="G309" s="25">
        <v>0.04</v>
      </c>
      <c r="H309" s="25">
        <v>8.93</v>
      </c>
      <c r="I309" s="25">
        <v>34.881569999999996</v>
      </c>
      <c r="J309" s="25">
        <v>0</v>
      </c>
      <c r="K309" s="25">
        <v>0</v>
      </c>
      <c r="L309" s="25">
        <v>0</v>
      </c>
      <c r="M309" s="25">
        <v>0</v>
      </c>
      <c r="N309" s="25">
        <v>8.84</v>
      </c>
      <c r="O309" s="25">
        <v>0</v>
      </c>
      <c r="P309" s="25">
        <v>0.09</v>
      </c>
      <c r="Q309" s="25">
        <v>0</v>
      </c>
      <c r="R309" s="25">
        <v>0</v>
      </c>
      <c r="S309" s="25">
        <v>0</v>
      </c>
      <c r="T309" s="25">
        <v>0.06</v>
      </c>
      <c r="U309" s="25">
        <v>0.09</v>
      </c>
      <c r="V309" s="25">
        <v>0.27</v>
      </c>
      <c r="W309" s="25">
        <v>0.26</v>
      </c>
      <c r="X309" s="25">
        <v>0</v>
      </c>
      <c r="Y309" s="25">
        <v>0</v>
      </c>
      <c r="Z309" s="25">
        <v>0.03</v>
      </c>
      <c r="AA309" s="25">
        <v>0</v>
      </c>
      <c r="AB309" s="25">
        <v>0</v>
      </c>
      <c r="AC309" s="25">
        <v>0</v>
      </c>
      <c r="AD309" s="25">
        <v>0</v>
      </c>
      <c r="AE309" s="25">
        <v>0</v>
      </c>
      <c r="AF309" s="25">
        <v>0</v>
      </c>
      <c r="AG309" s="25">
        <v>0</v>
      </c>
      <c r="AH309" s="25">
        <v>0</v>
      </c>
      <c r="AI309" s="25">
        <v>0</v>
      </c>
      <c r="AJ309" s="26">
        <v>0</v>
      </c>
      <c r="AK309" s="26">
        <v>0</v>
      </c>
      <c r="AL309" s="26">
        <v>0</v>
      </c>
      <c r="AM309" s="26">
        <v>0</v>
      </c>
      <c r="AN309" s="26">
        <v>0</v>
      </c>
      <c r="AO309" s="26">
        <v>0</v>
      </c>
      <c r="AP309" s="26">
        <v>0</v>
      </c>
      <c r="AQ309" s="26">
        <v>0</v>
      </c>
      <c r="AR309" s="26">
        <v>0</v>
      </c>
      <c r="AS309" s="26">
        <v>0</v>
      </c>
      <c r="AT309" s="26">
        <v>0</v>
      </c>
      <c r="AU309" s="26">
        <v>0</v>
      </c>
      <c r="AV309" s="26">
        <v>0</v>
      </c>
      <c r="AW309" s="26">
        <v>0</v>
      </c>
      <c r="AX309" s="26">
        <v>0</v>
      </c>
      <c r="AY309" s="26">
        <v>0</v>
      </c>
      <c r="AZ309" s="26">
        <v>0</v>
      </c>
      <c r="BA309" s="26">
        <v>0</v>
      </c>
      <c r="BB309" s="26">
        <v>0</v>
      </c>
      <c r="BC309" s="26">
        <v>0</v>
      </c>
      <c r="BD309" s="26">
        <v>0</v>
      </c>
      <c r="BE309" s="26">
        <v>0</v>
      </c>
      <c r="BF309" s="26">
        <v>0</v>
      </c>
      <c r="BG309" s="26">
        <v>0</v>
      </c>
      <c r="BH309" s="26">
        <v>0</v>
      </c>
      <c r="BI309" s="26">
        <v>0</v>
      </c>
      <c r="BJ309" s="26">
        <v>0</v>
      </c>
      <c r="BK309" s="26">
        <v>0</v>
      </c>
      <c r="BL309" s="26">
        <v>0</v>
      </c>
      <c r="BM309" s="26">
        <v>0</v>
      </c>
      <c r="BN309" s="26">
        <v>0</v>
      </c>
      <c r="BO309" s="26">
        <v>0</v>
      </c>
      <c r="BP309" s="26">
        <v>0</v>
      </c>
      <c r="BQ309" s="26">
        <v>0</v>
      </c>
      <c r="BR309" s="26">
        <v>0</v>
      </c>
      <c r="BS309" s="26">
        <v>0</v>
      </c>
      <c r="BT309" s="26">
        <v>0</v>
      </c>
      <c r="BU309" s="26">
        <v>0</v>
      </c>
      <c r="BV309" s="26">
        <v>0</v>
      </c>
      <c r="BW309" s="26">
        <v>0</v>
      </c>
      <c r="BX309" s="26">
        <v>0</v>
      </c>
      <c r="BY309" s="26">
        <v>0</v>
      </c>
      <c r="BZ309" s="26">
        <v>0</v>
      </c>
      <c r="CA309" s="26">
        <v>0</v>
      </c>
      <c r="CB309" s="26">
        <v>180.09</v>
      </c>
      <c r="CC309" s="27"/>
      <c r="CD309" s="27"/>
      <c r="CE309" s="26">
        <v>0</v>
      </c>
      <c r="CG309" s="26">
        <v>3.77</v>
      </c>
      <c r="CH309" s="26">
        <v>3.77</v>
      </c>
      <c r="CI309" s="26">
        <v>3.77</v>
      </c>
      <c r="CJ309" s="26">
        <v>436.5</v>
      </c>
      <c r="CK309" s="26">
        <v>165.6</v>
      </c>
      <c r="CL309" s="26">
        <v>301.05</v>
      </c>
      <c r="CM309" s="26">
        <v>39.979999999999997</v>
      </c>
      <c r="CN309" s="26">
        <v>23.78</v>
      </c>
      <c r="CO309" s="26">
        <v>31.88</v>
      </c>
      <c r="CP309" s="26">
        <v>9</v>
      </c>
      <c r="CQ309" s="26">
        <v>0</v>
      </c>
    </row>
    <row r="310" spans="1:95" s="26" customFormat="1" ht="31.5" x14ac:dyDescent="0.25">
      <c r="A310" s="23" t="str">
        <f>"6/4"</f>
        <v>6/4</v>
      </c>
      <c r="B310" s="24" t="s">
        <v>149</v>
      </c>
      <c r="C310" s="25">
        <v>180</v>
      </c>
      <c r="D310" s="25">
        <v>6.93</v>
      </c>
      <c r="E310" s="25">
        <v>2.59</v>
      </c>
      <c r="F310" s="25">
        <v>7.59</v>
      </c>
      <c r="G310" s="25">
        <v>2.19</v>
      </c>
      <c r="H310" s="25">
        <v>30.84</v>
      </c>
      <c r="I310" s="25">
        <v>215.97667920000001</v>
      </c>
      <c r="J310" s="25">
        <v>4.1500000000000004</v>
      </c>
      <c r="K310" s="25">
        <v>0.1</v>
      </c>
      <c r="L310" s="25">
        <v>0</v>
      </c>
      <c r="M310" s="25">
        <v>0</v>
      </c>
      <c r="N310" s="25">
        <v>8.24</v>
      </c>
      <c r="O310" s="25">
        <v>20.55</v>
      </c>
      <c r="P310" s="25">
        <v>2.0499999999999998</v>
      </c>
      <c r="Q310" s="25">
        <v>0</v>
      </c>
      <c r="R310" s="25">
        <v>0</v>
      </c>
      <c r="S310" s="25">
        <v>0.09</v>
      </c>
      <c r="T310" s="25">
        <v>1.76</v>
      </c>
      <c r="U310" s="25">
        <v>224.83</v>
      </c>
      <c r="V310" s="25">
        <v>249.18</v>
      </c>
      <c r="W310" s="25">
        <v>125.68</v>
      </c>
      <c r="X310" s="25">
        <v>56.18</v>
      </c>
      <c r="Y310" s="25">
        <v>186.71</v>
      </c>
      <c r="Z310" s="25">
        <v>1.38</v>
      </c>
      <c r="AA310" s="25">
        <v>36</v>
      </c>
      <c r="AB310" s="25">
        <v>20.25</v>
      </c>
      <c r="AC310" s="25">
        <v>40.049999999999997</v>
      </c>
      <c r="AD310" s="25">
        <v>0.62</v>
      </c>
      <c r="AE310" s="25">
        <v>0.17</v>
      </c>
      <c r="AF310" s="25">
        <v>0.16</v>
      </c>
      <c r="AG310" s="25">
        <v>0.39</v>
      </c>
      <c r="AH310" s="25">
        <v>2.39</v>
      </c>
      <c r="AI310" s="25">
        <v>0.47</v>
      </c>
      <c r="AJ310" s="26">
        <v>0</v>
      </c>
      <c r="AK310" s="26">
        <v>199.42</v>
      </c>
      <c r="AL310" s="26">
        <v>142.22</v>
      </c>
      <c r="AM310" s="26">
        <v>227.38</v>
      </c>
      <c r="AN310" s="26">
        <v>150.16</v>
      </c>
      <c r="AO310" s="26">
        <v>43.79</v>
      </c>
      <c r="AP310" s="26">
        <v>136.13999999999999</v>
      </c>
      <c r="AQ310" s="26">
        <v>70.69</v>
      </c>
      <c r="AR310" s="26">
        <v>191.31</v>
      </c>
      <c r="AS310" s="26">
        <v>173.05</v>
      </c>
      <c r="AT310" s="26">
        <v>260.81</v>
      </c>
      <c r="AU310" s="26">
        <v>325.68</v>
      </c>
      <c r="AV310" s="26">
        <v>87.63</v>
      </c>
      <c r="AW310" s="26">
        <v>360.56</v>
      </c>
      <c r="AX310" s="26">
        <v>693.52</v>
      </c>
      <c r="AY310" s="26">
        <v>0</v>
      </c>
      <c r="AZ310" s="26">
        <v>228.26</v>
      </c>
      <c r="BA310" s="26">
        <v>183.72</v>
      </c>
      <c r="BB310" s="26">
        <v>158.13999999999999</v>
      </c>
      <c r="BC310" s="26">
        <v>99.93</v>
      </c>
      <c r="BD310" s="26">
        <v>0.12</v>
      </c>
      <c r="BE310" s="26">
        <v>0.05</v>
      </c>
      <c r="BF310" s="26">
        <v>0.03</v>
      </c>
      <c r="BG310" s="26">
        <v>7.0000000000000007E-2</v>
      </c>
      <c r="BH310" s="26">
        <v>0.08</v>
      </c>
      <c r="BI310" s="26">
        <v>0.36</v>
      </c>
      <c r="BJ310" s="26">
        <v>0</v>
      </c>
      <c r="BK310" s="26">
        <v>1.44</v>
      </c>
      <c r="BL310" s="26">
        <v>0</v>
      </c>
      <c r="BM310" s="26">
        <v>0.32</v>
      </c>
      <c r="BN310" s="26">
        <v>0</v>
      </c>
      <c r="BO310" s="26">
        <v>0</v>
      </c>
      <c r="BP310" s="26">
        <v>0</v>
      </c>
      <c r="BQ310" s="26">
        <v>7.0000000000000007E-2</v>
      </c>
      <c r="BR310" s="26">
        <v>0.1</v>
      </c>
      <c r="BS310" s="26">
        <v>1.55</v>
      </c>
      <c r="BT310" s="26">
        <v>0</v>
      </c>
      <c r="BU310" s="26">
        <v>0</v>
      </c>
      <c r="BV310" s="26">
        <v>0.84</v>
      </c>
      <c r="BW310" s="26">
        <v>0.02</v>
      </c>
      <c r="BX310" s="26">
        <v>0</v>
      </c>
      <c r="BY310" s="26">
        <v>0</v>
      </c>
      <c r="BZ310" s="26">
        <v>0</v>
      </c>
      <c r="CA310" s="26">
        <v>0</v>
      </c>
      <c r="CB310" s="26">
        <v>146.75</v>
      </c>
      <c r="CC310" s="27"/>
      <c r="CD310" s="27"/>
      <c r="CE310" s="26">
        <v>39.380000000000003</v>
      </c>
      <c r="CG310" s="26">
        <v>31.89</v>
      </c>
      <c r="CH310" s="26">
        <v>12.86</v>
      </c>
      <c r="CI310" s="26">
        <v>22.37</v>
      </c>
      <c r="CJ310" s="26">
        <v>1980.6</v>
      </c>
      <c r="CK310" s="26">
        <v>899.57</v>
      </c>
      <c r="CL310" s="26">
        <v>1440.09</v>
      </c>
      <c r="CM310" s="26">
        <v>32.08</v>
      </c>
      <c r="CN310" s="26">
        <v>15.9</v>
      </c>
      <c r="CO310" s="26">
        <v>23.99</v>
      </c>
      <c r="CP310" s="26">
        <v>3.6</v>
      </c>
      <c r="CQ310" s="26">
        <v>0.45</v>
      </c>
    </row>
    <row r="311" spans="1:95" s="15" customFormat="1" x14ac:dyDescent="0.25">
      <c r="A311" s="19" t="str">
        <f>"7/12"</f>
        <v>7/12</v>
      </c>
      <c r="B311" s="20" t="s">
        <v>164</v>
      </c>
      <c r="C311" s="21">
        <v>75</v>
      </c>
      <c r="D311" s="21">
        <v>6.04</v>
      </c>
      <c r="E311" s="21">
        <v>0.67</v>
      </c>
      <c r="F311" s="21">
        <v>2.7</v>
      </c>
      <c r="G311" s="21">
        <v>2.61</v>
      </c>
      <c r="H311" s="21">
        <v>54.2</v>
      </c>
      <c r="I311" s="21">
        <v>260.90859683000002</v>
      </c>
      <c r="J311" s="21">
        <v>0.46</v>
      </c>
      <c r="K311" s="21">
        <v>1.25</v>
      </c>
      <c r="L311" s="21">
        <v>0</v>
      </c>
      <c r="M311" s="21">
        <v>0</v>
      </c>
      <c r="N311" s="21">
        <v>20.03</v>
      </c>
      <c r="O311" s="21">
        <v>32.24</v>
      </c>
      <c r="P311" s="21">
        <v>1.93</v>
      </c>
      <c r="Q311" s="21">
        <v>0</v>
      </c>
      <c r="R311" s="21">
        <v>0</v>
      </c>
      <c r="S311" s="21">
        <v>0.09</v>
      </c>
      <c r="T311" s="21">
        <v>1.01</v>
      </c>
      <c r="U311" s="21">
        <v>231.82</v>
      </c>
      <c r="V311" s="21">
        <v>97.68</v>
      </c>
      <c r="W311" s="21">
        <v>15.76</v>
      </c>
      <c r="X311" s="21">
        <v>9.85</v>
      </c>
      <c r="Y311" s="21">
        <v>49.5</v>
      </c>
      <c r="Z311" s="21">
        <v>0.98</v>
      </c>
      <c r="AA311" s="21">
        <v>5.4</v>
      </c>
      <c r="AB311" s="21">
        <v>1.67</v>
      </c>
      <c r="AC311" s="21">
        <v>9.35</v>
      </c>
      <c r="AD311" s="21">
        <v>1.67</v>
      </c>
      <c r="AE311" s="21">
        <v>7.0000000000000007E-2</v>
      </c>
      <c r="AF311" s="21">
        <v>0.04</v>
      </c>
      <c r="AG311" s="21">
        <v>0.55000000000000004</v>
      </c>
      <c r="AH311" s="21">
        <v>1.84</v>
      </c>
      <c r="AI311" s="21">
        <v>0.06</v>
      </c>
      <c r="AJ311" s="15">
        <v>0</v>
      </c>
      <c r="AK311" s="15">
        <v>268.97000000000003</v>
      </c>
      <c r="AL311" s="15">
        <v>239.93</v>
      </c>
      <c r="AM311" s="15">
        <v>447.65</v>
      </c>
      <c r="AN311" s="15">
        <v>169.34</v>
      </c>
      <c r="AO311" s="15">
        <v>94.19</v>
      </c>
      <c r="AP311" s="15">
        <v>181.29</v>
      </c>
      <c r="AQ311" s="15">
        <v>58.05</v>
      </c>
      <c r="AR311" s="15">
        <v>274.77</v>
      </c>
      <c r="AS311" s="15">
        <v>196.91</v>
      </c>
      <c r="AT311" s="15">
        <v>233.03</v>
      </c>
      <c r="AU311" s="15">
        <v>226.51</v>
      </c>
      <c r="AV311" s="15">
        <v>116.59</v>
      </c>
      <c r="AW311" s="15">
        <v>195.4</v>
      </c>
      <c r="AX311" s="15">
        <v>1602.48</v>
      </c>
      <c r="AY311" s="15">
        <v>4.08</v>
      </c>
      <c r="AZ311" s="15">
        <v>497.48</v>
      </c>
      <c r="BA311" s="15">
        <v>284.58999999999997</v>
      </c>
      <c r="BB311" s="15">
        <v>145.35</v>
      </c>
      <c r="BC311" s="15">
        <v>110.7</v>
      </c>
      <c r="BD311" s="15">
        <v>0</v>
      </c>
      <c r="BE311" s="15">
        <v>0</v>
      </c>
      <c r="BF311" s="15">
        <v>0</v>
      </c>
      <c r="BG311" s="15">
        <v>0</v>
      </c>
      <c r="BH311" s="15">
        <v>0</v>
      </c>
      <c r="BI311" s="15">
        <v>0</v>
      </c>
      <c r="BJ311" s="15">
        <v>0</v>
      </c>
      <c r="BK311" s="15">
        <v>0.17</v>
      </c>
      <c r="BL311" s="15">
        <v>0</v>
      </c>
      <c r="BM311" s="15">
        <v>7.0000000000000007E-2</v>
      </c>
      <c r="BN311" s="15">
        <v>0.01</v>
      </c>
      <c r="BO311" s="15">
        <v>0.01</v>
      </c>
      <c r="BP311" s="15">
        <v>0</v>
      </c>
      <c r="BQ311" s="15">
        <v>0</v>
      </c>
      <c r="BR311" s="15">
        <v>0</v>
      </c>
      <c r="BS311" s="15">
        <v>0.45</v>
      </c>
      <c r="BT311" s="15">
        <v>0</v>
      </c>
      <c r="BU311" s="15">
        <v>0</v>
      </c>
      <c r="BV311" s="15">
        <v>1.39</v>
      </c>
      <c r="BW311" s="15">
        <v>0.01</v>
      </c>
      <c r="BX311" s="15">
        <v>0</v>
      </c>
      <c r="BY311" s="15">
        <v>0</v>
      </c>
      <c r="BZ311" s="15">
        <v>0</v>
      </c>
      <c r="CA311" s="15">
        <v>0</v>
      </c>
      <c r="CB311" s="15">
        <v>35.54</v>
      </c>
      <c r="CC311" s="22"/>
      <c r="CD311" s="22"/>
      <c r="CE311" s="15">
        <v>5.68</v>
      </c>
      <c r="CG311" s="15">
        <v>25.41</v>
      </c>
      <c r="CH311" s="15">
        <v>13.69</v>
      </c>
      <c r="CI311" s="15">
        <v>19.55</v>
      </c>
      <c r="CJ311" s="15">
        <v>1058.8599999999999</v>
      </c>
      <c r="CK311" s="15">
        <v>380.65</v>
      </c>
      <c r="CL311" s="15">
        <v>719.76</v>
      </c>
      <c r="CM311" s="15">
        <v>6.58</v>
      </c>
      <c r="CN311" s="15">
        <v>3.97</v>
      </c>
      <c r="CO311" s="15">
        <v>5.8</v>
      </c>
      <c r="CP311" s="15">
        <v>1.97</v>
      </c>
      <c r="CQ311" s="15">
        <v>0.57999999999999996</v>
      </c>
    </row>
    <row r="312" spans="1:95" s="16" customFormat="1" x14ac:dyDescent="0.25">
      <c r="A312" s="28"/>
      <c r="B312" s="29" t="s">
        <v>124</v>
      </c>
      <c r="C312" s="30">
        <f>SUM(C307:C311)</f>
        <v>475</v>
      </c>
      <c r="D312" s="30">
        <f t="shared" ref="D312:BO312" si="104">SUM(D307:D311)</f>
        <v>15.79</v>
      </c>
      <c r="E312" s="30">
        <f t="shared" si="104"/>
        <v>3.26</v>
      </c>
      <c r="F312" s="30">
        <f t="shared" si="104"/>
        <v>10.7</v>
      </c>
      <c r="G312" s="30">
        <f t="shared" si="104"/>
        <v>5.21</v>
      </c>
      <c r="H312" s="30">
        <f t="shared" si="104"/>
        <v>111.69</v>
      </c>
      <c r="I312" s="30">
        <f t="shared" si="104"/>
        <v>595.22304602999998</v>
      </c>
      <c r="J312" s="30">
        <f t="shared" si="104"/>
        <v>4.6500000000000004</v>
      </c>
      <c r="K312" s="30">
        <f t="shared" si="104"/>
        <v>1.35</v>
      </c>
      <c r="L312" s="30">
        <f t="shared" si="104"/>
        <v>0</v>
      </c>
      <c r="M312" s="30">
        <f t="shared" si="104"/>
        <v>0</v>
      </c>
      <c r="N312" s="30">
        <f t="shared" si="104"/>
        <v>37.57</v>
      </c>
      <c r="O312" s="30">
        <f t="shared" si="104"/>
        <v>68.349999999999994</v>
      </c>
      <c r="P312" s="30">
        <f t="shared" si="104"/>
        <v>5.77</v>
      </c>
      <c r="Q312" s="30">
        <f t="shared" si="104"/>
        <v>0</v>
      </c>
      <c r="R312" s="30">
        <f t="shared" si="104"/>
        <v>0</v>
      </c>
      <c r="S312" s="30">
        <f t="shared" si="104"/>
        <v>0.38</v>
      </c>
      <c r="T312" s="30">
        <f t="shared" si="104"/>
        <v>3.6899999999999995</v>
      </c>
      <c r="U312" s="30">
        <f t="shared" si="104"/>
        <v>578.74</v>
      </c>
      <c r="V312" s="30">
        <f t="shared" si="104"/>
        <v>396.13</v>
      </c>
      <c r="W312" s="30">
        <f t="shared" si="104"/>
        <v>148.69999999999999</v>
      </c>
      <c r="X312" s="30">
        <f t="shared" si="104"/>
        <v>75.429999999999993</v>
      </c>
      <c r="Y312" s="30">
        <f t="shared" si="104"/>
        <v>267.81</v>
      </c>
      <c r="Z312" s="30">
        <f t="shared" si="104"/>
        <v>3.17</v>
      </c>
      <c r="AA312" s="30">
        <f t="shared" si="104"/>
        <v>41.4</v>
      </c>
      <c r="AB312" s="30">
        <f t="shared" si="104"/>
        <v>22.92</v>
      </c>
      <c r="AC312" s="30">
        <f t="shared" si="104"/>
        <v>49.6</v>
      </c>
      <c r="AD312" s="30">
        <f t="shared" si="104"/>
        <v>2.57</v>
      </c>
      <c r="AE312" s="30">
        <f t="shared" si="104"/>
        <v>0.28000000000000003</v>
      </c>
      <c r="AF312" s="30">
        <f t="shared" si="104"/>
        <v>0.22</v>
      </c>
      <c r="AG312" s="30">
        <f t="shared" si="104"/>
        <v>1.08</v>
      </c>
      <c r="AH312" s="30">
        <f t="shared" si="104"/>
        <v>4.63</v>
      </c>
      <c r="AI312" s="30">
        <f t="shared" si="104"/>
        <v>0.53</v>
      </c>
      <c r="AJ312" s="30">
        <f t="shared" si="104"/>
        <v>0</v>
      </c>
      <c r="AK312" s="30">
        <f t="shared" si="104"/>
        <v>596.65</v>
      </c>
      <c r="AL312" s="30">
        <f t="shared" si="104"/>
        <v>498.21999999999997</v>
      </c>
      <c r="AM312" s="30">
        <f t="shared" si="104"/>
        <v>862.22</v>
      </c>
      <c r="AN312" s="30">
        <f t="shared" si="104"/>
        <v>397.86</v>
      </c>
      <c r="AO312" s="30">
        <f t="shared" si="104"/>
        <v>176.59</v>
      </c>
      <c r="AP312" s="30">
        <f t="shared" si="104"/>
        <v>397.04999999999995</v>
      </c>
      <c r="AQ312" s="30">
        <f t="shared" si="104"/>
        <v>159.88</v>
      </c>
      <c r="AR312" s="30">
        <f t="shared" si="104"/>
        <v>612.66</v>
      </c>
      <c r="AS312" s="30">
        <f t="shared" si="104"/>
        <v>474.25</v>
      </c>
      <c r="AT312" s="30">
        <f t="shared" si="104"/>
        <v>614.67999999999995</v>
      </c>
      <c r="AU312" s="30">
        <f t="shared" si="104"/>
        <v>696.67</v>
      </c>
      <c r="AV312" s="30">
        <f t="shared" si="104"/>
        <v>256.15999999999997</v>
      </c>
      <c r="AW312" s="30">
        <f t="shared" si="104"/>
        <v>665.98</v>
      </c>
      <c r="AX312" s="30">
        <f t="shared" si="104"/>
        <v>3009.39</v>
      </c>
      <c r="AY312" s="30">
        <f t="shared" si="104"/>
        <v>4.08</v>
      </c>
      <c r="AZ312" s="30">
        <f t="shared" si="104"/>
        <v>961.79</v>
      </c>
      <c r="BA312" s="30">
        <f t="shared" si="104"/>
        <v>583.41</v>
      </c>
      <c r="BB312" s="30">
        <f t="shared" si="104"/>
        <v>377.25</v>
      </c>
      <c r="BC312" s="30">
        <f t="shared" si="104"/>
        <v>266.56</v>
      </c>
      <c r="BD312" s="30">
        <f t="shared" si="104"/>
        <v>0.12</v>
      </c>
      <c r="BE312" s="30">
        <f t="shared" si="104"/>
        <v>0.05</v>
      </c>
      <c r="BF312" s="30">
        <f t="shared" si="104"/>
        <v>0.03</v>
      </c>
      <c r="BG312" s="30">
        <f t="shared" si="104"/>
        <v>7.0000000000000007E-2</v>
      </c>
      <c r="BH312" s="30">
        <f t="shared" si="104"/>
        <v>0.08</v>
      </c>
      <c r="BI312" s="30">
        <f t="shared" si="104"/>
        <v>0.36</v>
      </c>
      <c r="BJ312" s="30">
        <f t="shared" si="104"/>
        <v>0</v>
      </c>
      <c r="BK312" s="30">
        <f t="shared" si="104"/>
        <v>1.66</v>
      </c>
      <c r="BL312" s="30">
        <f t="shared" si="104"/>
        <v>0</v>
      </c>
      <c r="BM312" s="30">
        <f t="shared" si="104"/>
        <v>0.39</v>
      </c>
      <c r="BN312" s="30">
        <f t="shared" si="104"/>
        <v>0.01</v>
      </c>
      <c r="BO312" s="30">
        <f t="shared" si="104"/>
        <v>0.01</v>
      </c>
      <c r="BP312" s="30">
        <f t="shared" ref="BP312:CO312" si="105">SUM(BP307:BP311)</f>
        <v>0</v>
      </c>
      <c r="BQ312" s="30">
        <f t="shared" si="105"/>
        <v>7.0000000000000007E-2</v>
      </c>
      <c r="BR312" s="30">
        <f t="shared" si="105"/>
        <v>0.1</v>
      </c>
      <c r="BS312" s="30">
        <f t="shared" si="105"/>
        <v>2.0300000000000002</v>
      </c>
      <c r="BT312" s="30">
        <f t="shared" si="105"/>
        <v>0</v>
      </c>
      <c r="BU312" s="30">
        <f t="shared" si="105"/>
        <v>0</v>
      </c>
      <c r="BV312" s="30">
        <f t="shared" si="105"/>
        <v>2.3899999999999997</v>
      </c>
      <c r="BW312" s="30">
        <f t="shared" si="105"/>
        <v>0.05</v>
      </c>
      <c r="BX312" s="30">
        <f t="shared" si="105"/>
        <v>0</v>
      </c>
      <c r="BY312" s="30">
        <f t="shared" si="105"/>
        <v>0</v>
      </c>
      <c r="BZ312" s="30">
        <f t="shared" si="105"/>
        <v>0</v>
      </c>
      <c r="CA312" s="30">
        <f t="shared" si="105"/>
        <v>0</v>
      </c>
      <c r="CB312" s="30">
        <f t="shared" si="105"/>
        <v>379.6</v>
      </c>
      <c r="CC312" s="30">
        <f t="shared" si="105"/>
        <v>0</v>
      </c>
      <c r="CD312" s="30">
        <f t="shared" si="105"/>
        <v>0</v>
      </c>
      <c r="CE312" s="30">
        <f t="shared" si="105"/>
        <v>45.230000000000004</v>
      </c>
      <c r="CF312" s="30">
        <f t="shared" si="105"/>
        <v>0</v>
      </c>
      <c r="CG312" s="30">
        <f t="shared" si="105"/>
        <v>62.569999999999993</v>
      </c>
      <c r="CH312" s="30">
        <f t="shared" si="105"/>
        <v>31.82</v>
      </c>
      <c r="CI312" s="30">
        <f t="shared" si="105"/>
        <v>47.19</v>
      </c>
      <c r="CJ312" s="30">
        <f t="shared" si="105"/>
        <v>4425.96</v>
      </c>
      <c r="CK312" s="30">
        <f t="shared" si="105"/>
        <v>1811.8200000000002</v>
      </c>
      <c r="CL312" s="30">
        <f t="shared" si="105"/>
        <v>3118.8999999999996</v>
      </c>
      <c r="CM312" s="30">
        <f t="shared" si="105"/>
        <v>86.809999999999988</v>
      </c>
      <c r="CN312" s="30">
        <f t="shared" si="105"/>
        <v>51.34</v>
      </c>
      <c r="CO312" s="30">
        <f t="shared" si="105"/>
        <v>69.599999999999994</v>
      </c>
      <c r="CP312" s="16">
        <v>14.57</v>
      </c>
      <c r="CQ312" s="16">
        <v>1.03</v>
      </c>
    </row>
    <row r="313" spans="1:95" s="16" customFormat="1" x14ac:dyDescent="0.25">
      <c r="A313" s="28"/>
      <c r="B313" s="29" t="s">
        <v>125</v>
      </c>
      <c r="C313" s="30">
        <f>C293+C296+C305+C312</f>
        <v>1650</v>
      </c>
      <c r="D313" s="30">
        <f t="shared" ref="D313:BO313" si="106">D293+D296+D305+D312</f>
        <v>48.86</v>
      </c>
      <c r="E313" s="30">
        <f t="shared" si="106"/>
        <v>26.349999999999994</v>
      </c>
      <c r="F313" s="30">
        <f t="shared" si="106"/>
        <v>41.06</v>
      </c>
      <c r="G313" s="30">
        <f t="shared" si="106"/>
        <v>13.939999999999998</v>
      </c>
      <c r="H313" s="30">
        <f t="shared" si="106"/>
        <v>273.15999999999997</v>
      </c>
      <c r="I313" s="30">
        <f t="shared" si="106"/>
        <v>1631.1982069799999</v>
      </c>
      <c r="J313" s="30">
        <f t="shared" si="106"/>
        <v>19.05</v>
      </c>
      <c r="K313" s="30">
        <f t="shared" si="106"/>
        <v>4.5599999999999996</v>
      </c>
      <c r="L313" s="30">
        <f t="shared" si="106"/>
        <v>0</v>
      </c>
      <c r="M313" s="30">
        <f t="shared" si="106"/>
        <v>0</v>
      </c>
      <c r="N313" s="30">
        <f t="shared" si="106"/>
        <v>99.289999999999992</v>
      </c>
      <c r="O313" s="30">
        <f t="shared" si="106"/>
        <v>158.27999999999997</v>
      </c>
      <c r="P313" s="30">
        <f t="shared" si="106"/>
        <v>15.59</v>
      </c>
      <c r="Q313" s="30">
        <f t="shared" si="106"/>
        <v>0</v>
      </c>
      <c r="R313" s="30">
        <f t="shared" si="106"/>
        <v>0</v>
      </c>
      <c r="S313" s="30">
        <f t="shared" si="106"/>
        <v>2.94</v>
      </c>
      <c r="T313" s="30">
        <f t="shared" si="106"/>
        <v>13.339999999999998</v>
      </c>
      <c r="U313" s="30">
        <f t="shared" si="106"/>
        <v>1691.2700000000002</v>
      </c>
      <c r="V313" s="30">
        <f t="shared" si="106"/>
        <v>2224.87</v>
      </c>
      <c r="W313" s="30">
        <f t="shared" si="106"/>
        <v>546.43000000000006</v>
      </c>
      <c r="X313" s="30">
        <f t="shared" si="106"/>
        <v>238.01999999999998</v>
      </c>
      <c r="Y313" s="30">
        <f t="shared" si="106"/>
        <v>862.1099999999999</v>
      </c>
      <c r="Z313" s="30">
        <f t="shared" si="106"/>
        <v>10.29</v>
      </c>
      <c r="AA313" s="30">
        <f t="shared" si="106"/>
        <v>139.34</v>
      </c>
      <c r="AB313" s="30">
        <f t="shared" si="106"/>
        <v>1525.1300000000003</v>
      </c>
      <c r="AC313" s="30">
        <f t="shared" si="106"/>
        <v>472.8900000000001</v>
      </c>
      <c r="AD313" s="30">
        <f t="shared" si="106"/>
        <v>6.5</v>
      </c>
      <c r="AE313" s="30">
        <f t="shared" si="106"/>
        <v>0.81</v>
      </c>
      <c r="AF313" s="30">
        <f t="shared" si="106"/>
        <v>0.85</v>
      </c>
      <c r="AG313" s="30">
        <f t="shared" si="106"/>
        <v>8.09</v>
      </c>
      <c r="AH313" s="30">
        <f t="shared" si="106"/>
        <v>21.22</v>
      </c>
      <c r="AI313" s="30">
        <f t="shared" si="106"/>
        <v>15.55</v>
      </c>
      <c r="AJ313" s="30">
        <f t="shared" si="106"/>
        <v>0</v>
      </c>
      <c r="AK313" s="30">
        <f t="shared" si="106"/>
        <v>1850.5900000000001</v>
      </c>
      <c r="AL313" s="30">
        <f t="shared" si="106"/>
        <v>1654.3799999999999</v>
      </c>
      <c r="AM313" s="30">
        <f t="shared" si="106"/>
        <v>3070.09</v>
      </c>
      <c r="AN313" s="30">
        <f t="shared" si="106"/>
        <v>1896.0100000000002</v>
      </c>
      <c r="AO313" s="30">
        <f t="shared" si="106"/>
        <v>722.14</v>
      </c>
      <c r="AP313" s="30">
        <f t="shared" si="106"/>
        <v>1420.65</v>
      </c>
      <c r="AQ313" s="30">
        <f t="shared" si="106"/>
        <v>544.31999999999994</v>
      </c>
      <c r="AR313" s="30">
        <f t="shared" si="106"/>
        <v>1815.5</v>
      </c>
      <c r="AS313" s="30">
        <f t="shared" si="106"/>
        <v>1872.69</v>
      </c>
      <c r="AT313" s="30">
        <f t="shared" si="106"/>
        <v>2100.41</v>
      </c>
      <c r="AU313" s="30">
        <f t="shared" si="106"/>
        <v>2487.7200000000003</v>
      </c>
      <c r="AV313" s="30">
        <f t="shared" si="106"/>
        <v>883.51</v>
      </c>
      <c r="AW313" s="30">
        <f t="shared" si="106"/>
        <v>1807.17</v>
      </c>
      <c r="AX313" s="30">
        <f t="shared" si="106"/>
        <v>8220.4</v>
      </c>
      <c r="AY313" s="30">
        <f t="shared" si="106"/>
        <v>69.72</v>
      </c>
      <c r="AZ313" s="30">
        <f t="shared" si="106"/>
        <v>2838.82</v>
      </c>
      <c r="BA313" s="30">
        <f t="shared" si="106"/>
        <v>1840.2999999999997</v>
      </c>
      <c r="BB313" s="30">
        <f t="shared" si="106"/>
        <v>1295.58</v>
      </c>
      <c r="BC313" s="30">
        <f t="shared" si="106"/>
        <v>649.43000000000006</v>
      </c>
      <c r="BD313" s="30">
        <f t="shared" si="106"/>
        <v>0.58000000000000007</v>
      </c>
      <c r="BE313" s="30">
        <f t="shared" si="106"/>
        <v>0.28000000000000003</v>
      </c>
      <c r="BF313" s="30">
        <f t="shared" si="106"/>
        <v>0.15</v>
      </c>
      <c r="BG313" s="30">
        <f t="shared" si="106"/>
        <v>0.35000000000000003</v>
      </c>
      <c r="BH313" s="30">
        <f t="shared" si="106"/>
        <v>0.4</v>
      </c>
      <c r="BI313" s="30">
        <f t="shared" si="106"/>
        <v>1.8900000000000001</v>
      </c>
      <c r="BJ313" s="30">
        <f t="shared" si="106"/>
        <v>0.03</v>
      </c>
      <c r="BK313" s="30">
        <f t="shared" si="106"/>
        <v>5.85</v>
      </c>
      <c r="BL313" s="30">
        <f t="shared" si="106"/>
        <v>0.02</v>
      </c>
      <c r="BM313" s="30">
        <f t="shared" si="106"/>
        <v>1.8900000000000001</v>
      </c>
      <c r="BN313" s="30">
        <f t="shared" si="106"/>
        <v>7.0000000000000007E-2</v>
      </c>
      <c r="BO313" s="30">
        <f t="shared" si="106"/>
        <v>0.04</v>
      </c>
      <c r="BP313" s="30">
        <f t="shared" ref="BP313:CO313" si="107">BP293+BP296+BP305+BP312</f>
        <v>0</v>
      </c>
      <c r="BQ313" s="30">
        <f t="shared" si="107"/>
        <v>0.31000000000000005</v>
      </c>
      <c r="BR313" s="30">
        <f t="shared" si="107"/>
        <v>0.51</v>
      </c>
      <c r="BS313" s="30">
        <f t="shared" si="107"/>
        <v>7.15</v>
      </c>
      <c r="BT313" s="30">
        <f t="shared" si="107"/>
        <v>0.01</v>
      </c>
      <c r="BU313" s="30">
        <f t="shared" si="107"/>
        <v>0</v>
      </c>
      <c r="BV313" s="30">
        <f t="shared" si="107"/>
        <v>6.47</v>
      </c>
      <c r="BW313" s="30">
        <f t="shared" si="107"/>
        <v>0.12000000000000001</v>
      </c>
      <c r="BX313" s="30">
        <f t="shared" si="107"/>
        <v>0.08</v>
      </c>
      <c r="BY313" s="30">
        <f t="shared" si="107"/>
        <v>0</v>
      </c>
      <c r="BZ313" s="30">
        <f t="shared" si="107"/>
        <v>0</v>
      </c>
      <c r="CA313" s="30">
        <f t="shared" si="107"/>
        <v>0</v>
      </c>
      <c r="CB313" s="30">
        <f t="shared" si="107"/>
        <v>1469.5</v>
      </c>
      <c r="CC313" s="30">
        <f t="shared" si="107"/>
        <v>0</v>
      </c>
      <c r="CD313" s="30">
        <f t="shared" si="107"/>
        <v>0</v>
      </c>
      <c r="CE313" s="30">
        <f t="shared" si="107"/>
        <v>393.53000000000003</v>
      </c>
      <c r="CF313" s="30">
        <f t="shared" si="107"/>
        <v>0</v>
      </c>
      <c r="CG313" s="30">
        <f t="shared" si="107"/>
        <v>163.82999999999998</v>
      </c>
      <c r="CH313" s="30">
        <f t="shared" si="107"/>
        <v>94.17</v>
      </c>
      <c r="CI313" s="30">
        <f t="shared" si="107"/>
        <v>129.01</v>
      </c>
      <c r="CJ313" s="30">
        <f t="shared" si="107"/>
        <v>13948.009999999998</v>
      </c>
      <c r="CK313" s="30">
        <f t="shared" si="107"/>
        <v>7068.18</v>
      </c>
      <c r="CL313" s="30">
        <f t="shared" si="107"/>
        <v>10508.11</v>
      </c>
      <c r="CM313" s="30">
        <f t="shared" si="107"/>
        <v>268.58999999999997</v>
      </c>
      <c r="CN313" s="30">
        <f t="shared" si="107"/>
        <v>143.82</v>
      </c>
      <c r="CO313" s="30">
        <f t="shared" si="107"/>
        <v>206.75</v>
      </c>
      <c r="CP313" s="16">
        <v>54.17</v>
      </c>
      <c r="CQ313" s="16">
        <v>2.67</v>
      </c>
    </row>
    <row r="315" spans="1:95" x14ac:dyDescent="0.25">
      <c r="B315" s="37" t="s">
        <v>178</v>
      </c>
    </row>
    <row r="316" spans="1:95" x14ac:dyDescent="0.25">
      <c r="B316" s="18" t="s">
        <v>102</v>
      </c>
    </row>
    <row r="317" spans="1:95" s="26" customFormat="1" x14ac:dyDescent="0.25">
      <c r="A317" s="23" t="str">
        <f>"-"</f>
        <v>-</v>
      </c>
      <c r="B317" s="24" t="s">
        <v>103</v>
      </c>
      <c r="C317" s="25">
        <v>40</v>
      </c>
      <c r="D317" s="25">
        <v>3.08</v>
      </c>
      <c r="E317" s="25">
        <v>0</v>
      </c>
      <c r="F317" s="25">
        <v>1.2</v>
      </c>
      <c r="G317" s="25">
        <v>1.2</v>
      </c>
      <c r="H317" s="25">
        <v>21.32</v>
      </c>
      <c r="I317" s="25">
        <v>107.80799999999999</v>
      </c>
      <c r="J317" s="25">
        <v>0.2</v>
      </c>
      <c r="K317" s="25">
        <v>0</v>
      </c>
      <c r="L317" s="25">
        <v>0</v>
      </c>
      <c r="M317" s="25">
        <v>0</v>
      </c>
      <c r="N317" s="25">
        <v>1.32</v>
      </c>
      <c r="O317" s="25">
        <v>18.72</v>
      </c>
      <c r="P317" s="25">
        <v>1.28</v>
      </c>
      <c r="Q317" s="25">
        <v>0</v>
      </c>
      <c r="R317" s="25">
        <v>0</v>
      </c>
      <c r="S317" s="25">
        <v>0.12</v>
      </c>
      <c r="T317" s="25">
        <v>0.64</v>
      </c>
      <c r="U317" s="25">
        <v>171.6</v>
      </c>
      <c r="V317" s="25">
        <v>52.4</v>
      </c>
      <c r="W317" s="25">
        <v>8.8000000000000007</v>
      </c>
      <c r="X317" s="25">
        <v>13.2</v>
      </c>
      <c r="Y317" s="25">
        <v>34</v>
      </c>
      <c r="Z317" s="25">
        <v>0.8</v>
      </c>
      <c r="AA317" s="25">
        <v>0</v>
      </c>
      <c r="AB317" s="25">
        <v>0</v>
      </c>
      <c r="AC317" s="25">
        <v>0</v>
      </c>
      <c r="AD317" s="25">
        <v>0.68</v>
      </c>
      <c r="AE317" s="25">
        <v>0.06</v>
      </c>
      <c r="AF317" s="25">
        <v>0.02</v>
      </c>
      <c r="AG317" s="25">
        <v>0.64</v>
      </c>
      <c r="AH317" s="25">
        <v>1.2</v>
      </c>
      <c r="AI317" s="25">
        <v>0</v>
      </c>
      <c r="AJ317" s="26">
        <v>0</v>
      </c>
      <c r="AK317" s="26">
        <v>148.80000000000001</v>
      </c>
      <c r="AL317" s="26">
        <v>154.4</v>
      </c>
      <c r="AM317" s="26">
        <v>236.4</v>
      </c>
      <c r="AN317" s="26">
        <v>79.599999999999994</v>
      </c>
      <c r="AO317" s="26">
        <v>46.8</v>
      </c>
      <c r="AP317" s="26">
        <v>93.6</v>
      </c>
      <c r="AQ317" s="26">
        <v>35.200000000000003</v>
      </c>
      <c r="AR317" s="26">
        <v>168</v>
      </c>
      <c r="AS317" s="26">
        <v>104.4</v>
      </c>
      <c r="AT317" s="26">
        <v>145.19999999999999</v>
      </c>
      <c r="AU317" s="26">
        <v>120.4</v>
      </c>
      <c r="AV317" s="26">
        <v>64.400000000000006</v>
      </c>
      <c r="AW317" s="26">
        <v>112</v>
      </c>
      <c r="AX317" s="26">
        <v>930</v>
      </c>
      <c r="AY317" s="26">
        <v>0</v>
      </c>
      <c r="AZ317" s="26">
        <v>302.8</v>
      </c>
      <c r="BA317" s="26">
        <v>132.4</v>
      </c>
      <c r="BB317" s="26">
        <v>88.8</v>
      </c>
      <c r="BC317" s="26">
        <v>69.2</v>
      </c>
      <c r="BD317" s="26">
        <v>0</v>
      </c>
      <c r="BE317" s="26">
        <v>0</v>
      </c>
      <c r="BF317" s="26">
        <v>0</v>
      </c>
      <c r="BG317" s="26">
        <v>0</v>
      </c>
      <c r="BH317" s="26">
        <v>0</v>
      </c>
      <c r="BI317" s="26">
        <v>0.01</v>
      </c>
      <c r="BJ317" s="26">
        <v>0</v>
      </c>
      <c r="BK317" s="26">
        <v>0.13</v>
      </c>
      <c r="BL317" s="26">
        <v>0</v>
      </c>
      <c r="BM317" s="26">
        <v>0.06</v>
      </c>
      <c r="BN317" s="26">
        <v>0</v>
      </c>
      <c r="BO317" s="26">
        <v>0</v>
      </c>
      <c r="BP317" s="26">
        <v>0</v>
      </c>
      <c r="BQ317" s="26">
        <v>0</v>
      </c>
      <c r="BR317" s="26">
        <v>0</v>
      </c>
      <c r="BS317" s="26">
        <v>0.47</v>
      </c>
      <c r="BT317" s="26">
        <v>0</v>
      </c>
      <c r="BU317" s="26">
        <v>0</v>
      </c>
      <c r="BV317" s="26">
        <v>0.35</v>
      </c>
      <c r="BW317" s="26">
        <v>0.01</v>
      </c>
      <c r="BX317" s="26">
        <v>0</v>
      </c>
      <c r="BY317" s="26">
        <v>0</v>
      </c>
      <c r="BZ317" s="26">
        <v>0</v>
      </c>
      <c r="CA317" s="26">
        <v>0</v>
      </c>
      <c r="CB317" s="26">
        <v>13.64</v>
      </c>
      <c r="CC317" s="27"/>
      <c r="CD317" s="27"/>
      <c r="CE317" s="26">
        <v>0</v>
      </c>
      <c r="CG317" s="26">
        <v>0</v>
      </c>
      <c r="CH317" s="26">
        <v>0</v>
      </c>
      <c r="CI317" s="26">
        <v>0</v>
      </c>
      <c r="CJ317" s="26">
        <v>665</v>
      </c>
      <c r="CK317" s="26">
        <v>256.2</v>
      </c>
      <c r="CL317" s="26">
        <v>460.6</v>
      </c>
      <c r="CM317" s="26">
        <v>5.32</v>
      </c>
      <c r="CN317" s="26">
        <v>5.32</v>
      </c>
      <c r="CO317" s="26">
        <v>5.32</v>
      </c>
      <c r="CP317" s="26">
        <v>0</v>
      </c>
      <c r="CQ317" s="26">
        <v>0</v>
      </c>
    </row>
    <row r="318" spans="1:95" s="26" customFormat="1" x14ac:dyDescent="0.25">
      <c r="A318" s="23" t="str">
        <f>"-"</f>
        <v>-</v>
      </c>
      <c r="B318" s="24" t="s">
        <v>104</v>
      </c>
      <c r="C318" s="25">
        <v>5</v>
      </c>
      <c r="D318" s="25">
        <v>0.04</v>
      </c>
      <c r="E318" s="25">
        <v>0.04</v>
      </c>
      <c r="F318" s="25">
        <v>3.63</v>
      </c>
      <c r="G318" s="25">
        <v>0</v>
      </c>
      <c r="H318" s="25">
        <v>7.0000000000000007E-2</v>
      </c>
      <c r="I318" s="25">
        <v>33.031999999999996</v>
      </c>
      <c r="J318" s="25">
        <v>2.36</v>
      </c>
      <c r="K318" s="25">
        <v>0.11</v>
      </c>
      <c r="L318" s="25">
        <v>0</v>
      </c>
      <c r="M318" s="25">
        <v>0</v>
      </c>
      <c r="N318" s="25">
        <v>7.0000000000000007E-2</v>
      </c>
      <c r="O318" s="25">
        <v>0</v>
      </c>
      <c r="P318" s="25">
        <v>0</v>
      </c>
      <c r="Q318" s="25">
        <v>0</v>
      </c>
      <c r="R318" s="25">
        <v>0</v>
      </c>
      <c r="S318" s="25">
        <v>0</v>
      </c>
      <c r="T318" s="25">
        <v>7.0000000000000007E-2</v>
      </c>
      <c r="U318" s="25">
        <v>0.75</v>
      </c>
      <c r="V318" s="25">
        <v>1.5</v>
      </c>
      <c r="W318" s="25">
        <v>1.2</v>
      </c>
      <c r="X318" s="25">
        <v>0</v>
      </c>
      <c r="Y318" s="25">
        <v>1.5</v>
      </c>
      <c r="Z318" s="25">
        <v>0.01</v>
      </c>
      <c r="AA318" s="25">
        <v>20</v>
      </c>
      <c r="AB318" s="25">
        <v>15</v>
      </c>
      <c r="AC318" s="25">
        <v>22.5</v>
      </c>
      <c r="AD318" s="25">
        <v>0.05</v>
      </c>
      <c r="AE318" s="25">
        <v>0</v>
      </c>
      <c r="AF318" s="25">
        <v>0.01</v>
      </c>
      <c r="AG318" s="25">
        <v>0.01</v>
      </c>
      <c r="AH318" s="25">
        <v>0.01</v>
      </c>
      <c r="AI318" s="25">
        <v>0</v>
      </c>
      <c r="AJ318" s="26">
        <v>0</v>
      </c>
      <c r="AK318" s="26">
        <v>2.1</v>
      </c>
      <c r="AL318" s="26">
        <v>2.0499999999999998</v>
      </c>
      <c r="AM318" s="26">
        <v>3.8</v>
      </c>
      <c r="AN318" s="26">
        <v>2.25</v>
      </c>
      <c r="AO318" s="26">
        <v>0.85</v>
      </c>
      <c r="AP318" s="26">
        <v>2.35</v>
      </c>
      <c r="AQ318" s="26">
        <v>2.15</v>
      </c>
      <c r="AR318" s="26">
        <v>2.1</v>
      </c>
      <c r="AS318" s="26">
        <v>1.8</v>
      </c>
      <c r="AT318" s="26">
        <v>1.3</v>
      </c>
      <c r="AU318" s="26">
        <v>2.85</v>
      </c>
      <c r="AV318" s="26">
        <v>1.75</v>
      </c>
      <c r="AW318" s="26">
        <v>1.2</v>
      </c>
      <c r="AX318" s="26">
        <v>7.1</v>
      </c>
      <c r="AY318" s="26">
        <v>0</v>
      </c>
      <c r="AZ318" s="26">
        <v>2.4</v>
      </c>
      <c r="BA318" s="26">
        <v>2.7</v>
      </c>
      <c r="BB318" s="26">
        <v>2.1</v>
      </c>
      <c r="BC318" s="26">
        <v>0.5</v>
      </c>
      <c r="BD318" s="26">
        <v>0.13</v>
      </c>
      <c r="BE318" s="26">
        <v>0.06</v>
      </c>
      <c r="BF318" s="26">
        <v>0.03</v>
      </c>
      <c r="BG318" s="26">
        <v>0.08</v>
      </c>
      <c r="BH318" s="26">
        <v>0.09</v>
      </c>
      <c r="BI318" s="26">
        <v>0.4</v>
      </c>
      <c r="BJ318" s="26">
        <v>0</v>
      </c>
      <c r="BK318" s="26">
        <v>1.1000000000000001</v>
      </c>
      <c r="BL318" s="26">
        <v>0</v>
      </c>
      <c r="BM318" s="26">
        <v>0.34</v>
      </c>
      <c r="BN318" s="26">
        <v>0</v>
      </c>
      <c r="BO318" s="26">
        <v>0</v>
      </c>
      <c r="BP318" s="26">
        <v>0</v>
      </c>
      <c r="BQ318" s="26">
        <v>0.08</v>
      </c>
      <c r="BR318" s="26">
        <v>0.12</v>
      </c>
      <c r="BS318" s="26">
        <v>0.9</v>
      </c>
      <c r="BT318" s="26">
        <v>0</v>
      </c>
      <c r="BU318" s="26">
        <v>0</v>
      </c>
      <c r="BV318" s="26">
        <v>0.05</v>
      </c>
      <c r="BW318" s="26">
        <v>0</v>
      </c>
      <c r="BX318" s="26">
        <v>0</v>
      </c>
      <c r="BY318" s="26">
        <v>0</v>
      </c>
      <c r="BZ318" s="26">
        <v>0</v>
      </c>
      <c r="CA318" s="26">
        <v>0</v>
      </c>
      <c r="CB318" s="26">
        <v>1.25</v>
      </c>
      <c r="CC318" s="27"/>
      <c r="CD318" s="27"/>
      <c r="CE318" s="26">
        <v>22.5</v>
      </c>
      <c r="CG318" s="26">
        <v>0.2</v>
      </c>
      <c r="CH318" s="26">
        <v>0.05</v>
      </c>
      <c r="CI318" s="26">
        <v>0.13</v>
      </c>
      <c r="CJ318" s="26">
        <v>10</v>
      </c>
      <c r="CK318" s="26">
        <v>4.0999999999999996</v>
      </c>
      <c r="CL318" s="26">
        <v>7.05</v>
      </c>
      <c r="CM318" s="26">
        <v>0.86</v>
      </c>
      <c r="CN318" s="26">
        <v>0.44</v>
      </c>
      <c r="CO318" s="26">
        <v>0.65</v>
      </c>
      <c r="CP318" s="26">
        <v>0</v>
      </c>
      <c r="CQ318" s="26">
        <v>0</v>
      </c>
    </row>
    <row r="319" spans="1:95" s="26" customFormat="1" x14ac:dyDescent="0.25">
      <c r="A319" s="23" t="str">
        <f>"27/10"</f>
        <v>27/10</v>
      </c>
      <c r="B319" s="24" t="s">
        <v>106</v>
      </c>
      <c r="C319" s="25">
        <v>180</v>
      </c>
      <c r="D319" s="25">
        <v>0.18</v>
      </c>
      <c r="E319" s="25">
        <v>0</v>
      </c>
      <c r="F319" s="25">
        <v>0.04</v>
      </c>
      <c r="G319" s="25">
        <v>0.04</v>
      </c>
      <c r="H319" s="25">
        <v>4.53</v>
      </c>
      <c r="I319" s="25">
        <v>18.157085999999993</v>
      </c>
      <c r="J319" s="25">
        <v>0</v>
      </c>
      <c r="K319" s="25">
        <v>0</v>
      </c>
      <c r="L319" s="25">
        <v>0</v>
      </c>
      <c r="M319" s="25">
        <v>0</v>
      </c>
      <c r="N319" s="25">
        <v>4.4400000000000004</v>
      </c>
      <c r="O319" s="25">
        <v>0</v>
      </c>
      <c r="P319" s="25">
        <v>0.09</v>
      </c>
      <c r="Q319" s="25">
        <v>0</v>
      </c>
      <c r="R319" s="25">
        <v>0</v>
      </c>
      <c r="S319" s="25">
        <v>0</v>
      </c>
      <c r="T319" s="25">
        <v>0.05</v>
      </c>
      <c r="U319" s="25">
        <v>0.04</v>
      </c>
      <c r="V319" s="25">
        <v>0.13</v>
      </c>
      <c r="W319" s="25">
        <v>0.13</v>
      </c>
      <c r="X319" s="25">
        <v>0</v>
      </c>
      <c r="Y319" s="25">
        <v>0</v>
      </c>
      <c r="Z319" s="25">
        <v>0.01</v>
      </c>
      <c r="AA319" s="25">
        <v>0</v>
      </c>
      <c r="AB319" s="25">
        <v>0</v>
      </c>
      <c r="AC319" s="25">
        <v>0</v>
      </c>
      <c r="AD319" s="25">
        <v>0</v>
      </c>
      <c r="AE319" s="25">
        <v>0</v>
      </c>
      <c r="AF319" s="25">
        <v>0</v>
      </c>
      <c r="AG319" s="25">
        <v>0</v>
      </c>
      <c r="AH319" s="25">
        <v>0</v>
      </c>
      <c r="AI319" s="25">
        <v>0</v>
      </c>
      <c r="AJ319" s="26">
        <v>0</v>
      </c>
      <c r="AK319" s="26">
        <v>0</v>
      </c>
      <c r="AL319" s="26">
        <v>0</v>
      </c>
      <c r="AM319" s="26">
        <v>0</v>
      </c>
      <c r="AN319" s="26">
        <v>0</v>
      </c>
      <c r="AO319" s="26">
        <v>0</v>
      </c>
      <c r="AP319" s="26">
        <v>0</v>
      </c>
      <c r="AQ319" s="26">
        <v>0</v>
      </c>
      <c r="AR319" s="26">
        <v>0</v>
      </c>
      <c r="AS319" s="26">
        <v>0</v>
      </c>
      <c r="AT319" s="26">
        <v>0</v>
      </c>
      <c r="AU319" s="26">
        <v>0</v>
      </c>
      <c r="AV319" s="26">
        <v>0</v>
      </c>
      <c r="AW319" s="26">
        <v>0</v>
      </c>
      <c r="AX319" s="26">
        <v>0</v>
      </c>
      <c r="AY319" s="26">
        <v>0</v>
      </c>
      <c r="AZ319" s="26">
        <v>0</v>
      </c>
      <c r="BA319" s="26">
        <v>0</v>
      </c>
      <c r="BB319" s="26">
        <v>0</v>
      </c>
      <c r="BC319" s="26">
        <v>0</v>
      </c>
      <c r="BD319" s="26">
        <v>0</v>
      </c>
      <c r="BE319" s="26">
        <v>0</v>
      </c>
      <c r="BF319" s="26">
        <v>0</v>
      </c>
      <c r="BG319" s="26">
        <v>0</v>
      </c>
      <c r="BH319" s="26">
        <v>0</v>
      </c>
      <c r="BI319" s="26">
        <v>0</v>
      </c>
      <c r="BJ319" s="26">
        <v>0</v>
      </c>
      <c r="BK319" s="26">
        <v>0</v>
      </c>
      <c r="BL319" s="26">
        <v>0</v>
      </c>
      <c r="BM319" s="26">
        <v>0</v>
      </c>
      <c r="BN319" s="26">
        <v>0</v>
      </c>
      <c r="BO319" s="26">
        <v>0</v>
      </c>
      <c r="BP319" s="26">
        <v>0</v>
      </c>
      <c r="BQ319" s="26">
        <v>0</v>
      </c>
      <c r="BR319" s="26">
        <v>0</v>
      </c>
      <c r="BS319" s="26">
        <v>0</v>
      </c>
      <c r="BT319" s="26">
        <v>0</v>
      </c>
      <c r="BU319" s="26">
        <v>0</v>
      </c>
      <c r="BV319" s="26">
        <v>0</v>
      </c>
      <c r="BW319" s="26">
        <v>0</v>
      </c>
      <c r="BX319" s="26">
        <v>0</v>
      </c>
      <c r="BY319" s="26">
        <v>0</v>
      </c>
      <c r="BZ319" s="26">
        <v>0</v>
      </c>
      <c r="CA319" s="26">
        <v>0</v>
      </c>
      <c r="CB319" s="26">
        <v>180.08</v>
      </c>
      <c r="CC319" s="27"/>
      <c r="CD319" s="27"/>
      <c r="CE319" s="26">
        <v>0</v>
      </c>
      <c r="CG319" s="26">
        <v>3.69</v>
      </c>
      <c r="CH319" s="26">
        <v>3.69</v>
      </c>
      <c r="CI319" s="26">
        <v>3.69</v>
      </c>
      <c r="CJ319" s="26">
        <v>398.25</v>
      </c>
      <c r="CK319" s="26">
        <v>156.6</v>
      </c>
      <c r="CL319" s="26">
        <v>277.43</v>
      </c>
      <c r="CM319" s="26">
        <v>39.61</v>
      </c>
      <c r="CN319" s="26">
        <v>23.41</v>
      </c>
      <c r="CO319" s="26">
        <v>31.51</v>
      </c>
      <c r="CP319" s="26">
        <v>4.5</v>
      </c>
      <c r="CQ319" s="26">
        <v>0</v>
      </c>
    </row>
    <row r="320" spans="1:95" s="15" customFormat="1" ht="31.5" x14ac:dyDescent="0.25">
      <c r="A320" s="19" t="str">
        <f>"5/4"</f>
        <v>5/4</v>
      </c>
      <c r="B320" s="20" t="s">
        <v>137</v>
      </c>
      <c r="C320" s="21">
        <v>180</v>
      </c>
      <c r="D320" s="21">
        <v>4.78</v>
      </c>
      <c r="E320" s="21">
        <v>2.12</v>
      </c>
      <c r="F320" s="21">
        <v>4.13</v>
      </c>
      <c r="G320" s="21">
        <v>0.28999999999999998</v>
      </c>
      <c r="H320" s="21">
        <v>26.59</v>
      </c>
      <c r="I320" s="21">
        <v>161.26514279999998</v>
      </c>
      <c r="J320" s="21">
        <v>2.98</v>
      </c>
      <c r="K320" s="21">
        <v>0.08</v>
      </c>
      <c r="L320" s="21">
        <v>0</v>
      </c>
      <c r="M320" s="21">
        <v>0</v>
      </c>
      <c r="N320" s="21">
        <v>7.69</v>
      </c>
      <c r="O320" s="21">
        <v>17.95</v>
      </c>
      <c r="P320" s="21">
        <v>0.94</v>
      </c>
      <c r="Q320" s="21">
        <v>0</v>
      </c>
      <c r="R320" s="21">
        <v>0</v>
      </c>
      <c r="S320" s="21">
        <v>7.0000000000000007E-2</v>
      </c>
      <c r="T320" s="21">
        <v>1.1499999999999999</v>
      </c>
      <c r="U320" s="21">
        <v>211.64</v>
      </c>
      <c r="V320" s="21">
        <v>126.56</v>
      </c>
      <c r="W320" s="21">
        <v>83.44</v>
      </c>
      <c r="X320" s="21">
        <v>13.37</v>
      </c>
      <c r="Y320" s="21">
        <v>78.91</v>
      </c>
      <c r="Z320" s="21">
        <v>0.34</v>
      </c>
      <c r="AA320" s="21">
        <v>17.28</v>
      </c>
      <c r="AB320" s="21">
        <v>14.4</v>
      </c>
      <c r="AC320" s="21">
        <v>32.04</v>
      </c>
      <c r="AD320" s="21">
        <v>0.47</v>
      </c>
      <c r="AE320" s="21">
        <v>0.05</v>
      </c>
      <c r="AF320" s="21">
        <v>0.1</v>
      </c>
      <c r="AG320" s="21">
        <v>0.34</v>
      </c>
      <c r="AH320" s="21">
        <v>1.45</v>
      </c>
      <c r="AI320" s="21">
        <v>0.37</v>
      </c>
      <c r="AJ320" s="15">
        <v>0</v>
      </c>
      <c r="AK320" s="15">
        <v>134.07</v>
      </c>
      <c r="AL320" s="15">
        <v>123.21</v>
      </c>
      <c r="AM320" s="15">
        <v>221.86</v>
      </c>
      <c r="AN320" s="15">
        <v>70.56</v>
      </c>
      <c r="AO320" s="15">
        <v>42.54</v>
      </c>
      <c r="AP320" s="15">
        <v>86.87</v>
      </c>
      <c r="AQ320" s="15">
        <v>31.23</v>
      </c>
      <c r="AR320" s="15">
        <v>147.61000000000001</v>
      </c>
      <c r="AS320" s="15">
        <v>93.26</v>
      </c>
      <c r="AT320" s="15">
        <v>128.12</v>
      </c>
      <c r="AU320" s="15">
        <v>104.8</v>
      </c>
      <c r="AV320" s="15">
        <v>58.04</v>
      </c>
      <c r="AW320" s="15">
        <v>99.62</v>
      </c>
      <c r="AX320" s="15">
        <v>871.11</v>
      </c>
      <c r="AY320" s="15">
        <v>0</v>
      </c>
      <c r="AZ320" s="15">
        <v>283.17</v>
      </c>
      <c r="BA320" s="15">
        <v>145.31</v>
      </c>
      <c r="BB320" s="15">
        <v>74.52</v>
      </c>
      <c r="BC320" s="15">
        <v>59.9</v>
      </c>
      <c r="BD320" s="15">
        <v>0.09</v>
      </c>
      <c r="BE320" s="15">
        <v>0.04</v>
      </c>
      <c r="BF320" s="15">
        <v>0.02</v>
      </c>
      <c r="BG320" s="15">
        <v>0.05</v>
      </c>
      <c r="BH320" s="15">
        <v>0.05</v>
      </c>
      <c r="BI320" s="15">
        <v>0.25</v>
      </c>
      <c r="BJ320" s="15">
        <v>0</v>
      </c>
      <c r="BK320" s="15">
        <v>0.7</v>
      </c>
      <c r="BL320" s="15">
        <v>0</v>
      </c>
      <c r="BM320" s="15">
        <v>0.22</v>
      </c>
      <c r="BN320" s="15">
        <v>0</v>
      </c>
      <c r="BO320" s="15">
        <v>0</v>
      </c>
      <c r="BP320" s="15">
        <v>0</v>
      </c>
      <c r="BQ320" s="15">
        <v>0.05</v>
      </c>
      <c r="BR320" s="15">
        <v>7.0000000000000007E-2</v>
      </c>
      <c r="BS320" s="15">
        <v>0.56999999999999995</v>
      </c>
      <c r="BT320" s="15">
        <v>0</v>
      </c>
      <c r="BU320" s="15">
        <v>0</v>
      </c>
      <c r="BV320" s="15">
        <v>0.03</v>
      </c>
      <c r="BW320" s="15">
        <v>0</v>
      </c>
      <c r="BX320" s="15">
        <v>0</v>
      </c>
      <c r="BY320" s="15">
        <v>0</v>
      </c>
      <c r="BZ320" s="15">
        <v>0</v>
      </c>
      <c r="CA320" s="15">
        <v>0</v>
      </c>
      <c r="CB320" s="15">
        <v>162.62</v>
      </c>
      <c r="CC320" s="22"/>
      <c r="CD320" s="22"/>
      <c r="CE320" s="15">
        <v>19.68</v>
      </c>
      <c r="CG320" s="15">
        <v>25.03</v>
      </c>
      <c r="CH320" s="15">
        <v>10.84</v>
      </c>
      <c r="CI320" s="15">
        <v>17.940000000000001</v>
      </c>
      <c r="CJ320" s="15">
        <v>1406.52</v>
      </c>
      <c r="CK320" s="15">
        <v>633.16999999999996</v>
      </c>
      <c r="CL320" s="15">
        <v>1019.85</v>
      </c>
      <c r="CM320" s="15">
        <v>32.82</v>
      </c>
      <c r="CN320" s="15">
        <v>17.149999999999999</v>
      </c>
      <c r="CO320" s="15">
        <v>24.99</v>
      </c>
      <c r="CP320" s="15">
        <v>4.5</v>
      </c>
      <c r="CQ320" s="15">
        <v>0.45</v>
      </c>
    </row>
    <row r="321" spans="1:95" s="16" customFormat="1" x14ac:dyDescent="0.25">
      <c r="A321" s="28"/>
      <c r="B321" s="29" t="s">
        <v>108</v>
      </c>
      <c r="C321" s="30">
        <f>SUM(C317:C320)</f>
        <v>405</v>
      </c>
      <c r="D321" s="30">
        <f t="shared" ref="D321:BO321" si="108">SUM(D317:D320)</f>
        <v>8.08</v>
      </c>
      <c r="E321" s="30">
        <f t="shared" si="108"/>
        <v>2.16</v>
      </c>
      <c r="F321" s="30">
        <f t="shared" si="108"/>
        <v>9</v>
      </c>
      <c r="G321" s="30">
        <f t="shared" si="108"/>
        <v>1.53</v>
      </c>
      <c r="H321" s="30">
        <f t="shared" si="108"/>
        <v>52.510000000000005</v>
      </c>
      <c r="I321" s="30">
        <f t="shared" si="108"/>
        <v>320.26222879999995</v>
      </c>
      <c r="J321" s="30">
        <f t="shared" si="108"/>
        <v>5.54</v>
      </c>
      <c r="K321" s="30">
        <f t="shared" si="108"/>
        <v>0.19</v>
      </c>
      <c r="L321" s="30">
        <f t="shared" si="108"/>
        <v>0</v>
      </c>
      <c r="M321" s="30">
        <f t="shared" si="108"/>
        <v>0</v>
      </c>
      <c r="N321" s="30">
        <f t="shared" si="108"/>
        <v>13.52</v>
      </c>
      <c r="O321" s="30">
        <f t="shared" si="108"/>
        <v>36.67</v>
      </c>
      <c r="P321" s="30">
        <f t="shared" si="108"/>
        <v>2.31</v>
      </c>
      <c r="Q321" s="30">
        <f t="shared" si="108"/>
        <v>0</v>
      </c>
      <c r="R321" s="30">
        <f t="shared" si="108"/>
        <v>0</v>
      </c>
      <c r="S321" s="30">
        <f t="shared" si="108"/>
        <v>0.19</v>
      </c>
      <c r="T321" s="30">
        <f t="shared" si="108"/>
        <v>1.91</v>
      </c>
      <c r="U321" s="30">
        <f t="shared" si="108"/>
        <v>384.03</v>
      </c>
      <c r="V321" s="30">
        <f t="shared" si="108"/>
        <v>180.59</v>
      </c>
      <c r="W321" s="30">
        <f t="shared" si="108"/>
        <v>93.57</v>
      </c>
      <c r="X321" s="30">
        <f t="shared" si="108"/>
        <v>26.57</v>
      </c>
      <c r="Y321" s="30">
        <f t="shared" si="108"/>
        <v>114.41</v>
      </c>
      <c r="Z321" s="30">
        <f t="shared" si="108"/>
        <v>1.1600000000000001</v>
      </c>
      <c r="AA321" s="30">
        <f t="shared" si="108"/>
        <v>37.28</v>
      </c>
      <c r="AB321" s="30">
        <f t="shared" si="108"/>
        <v>29.4</v>
      </c>
      <c r="AC321" s="30">
        <f t="shared" si="108"/>
        <v>54.54</v>
      </c>
      <c r="AD321" s="30">
        <f t="shared" si="108"/>
        <v>1.2000000000000002</v>
      </c>
      <c r="AE321" s="30">
        <f t="shared" si="108"/>
        <v>0.11</v>
      </c>
      <c r="AF321" s="30">
        <f t="shared" si="108"/>
        <v>0.13</v>
      </c>
      <c r="AG321" s="30">
        <f t="shared" si="108"/>
        <v>0.99</v>
      </c>
      <c r="AH321" s="30">
        <f t="shared" si="108"/>
        <v>2.66</v>
      </c>
      <c r="AI321" s="30">
        <f t="shared" si="108"/>
        <v>0.37</v>
      </c>
      <c r="AJ321" s="30">
        <f t="shared" si="108"/>
        <v>0</v>
      </c>
      <c r="AK321" s="30">
        <f t="shared" si="108"/>
        <v>284.97000000000003</v>
      </c>
      <c r="AL321" s="30">
        <f t="shared" si="108"/>
        <v>279.66000000000003</v>
      </c>
      <c r="AM321" s="30">
        <f t="shared" si="108"/>
        <v>462.06000000000006</v>
      </c>
      <c r="AN321" s="30">
        <f t="shared" si="108"/>
        <v>152.41</v>
      </c>
      <c r="AO321" s="30">
        <f t="shared" si="108"/>
        <v>90.19</v>
      </c>
      <c r="AP321" s="30">
        <f t="shared" si="108"/>
        <v>182.82</v>
      </c>
      <c r="AQ321" s="30">
        <f t="shared" si="108"/>
        <v>68.58</v>
      </c>
      <c r="AR321" s="30">
        <f t="shared" si="108"/>
        <v>317.71000000000004</v>
      </c>
      <c r="AS321" s="30">
        <f t="shared" si="108"/>
        <v>199.46</v>
      </c>
      <c r="AT321" s="30">
        <f t="shared" si="108"/>
        <v>274.62</v>
      </c>
      <c r="AU321" s="30">
        <f t="shared" si="108"/>
        <v>228.05</v>
      </c>
      <c r="AV321" s="30">
        <f t="shared" si="108"/>
        <v>124.19</v>
      </c>
      <c r="AW321" s="30">
        <f t="shared" si="108"/>
        <v>212.82</v>
      </c>
      <c r="AX321" s="30">
        <f t="shared" si="108"/>
        <v>1808.21</v>
      </c>
      <c r="AY321" s="30">
        <f t="shared" si="108"/>
        <v>0</v>
      </c>
      <c r="AZ321" s="30">
        <f t="shared" si="108"/>
        <v>588.37</v>
      </c>
      <c r="BA321" s="30">
        <f t="shared" si="108"/>
        <v>280.40999999999997</v>
      </c>
      <c r="BB321" s="30">
        <f t="shared" si="108"/>
        <v>165.42</v>
      </c>
      <c r="BC321" s="30">
        <f t="shared" si="108"/>
        <v>129.6</v>
      </c>
      <c r="BD321" s="30">
        <f t="shared" si="108"/>
        <v>0.22</v>
      </c>
      <c r="BE321" s="30">
        <f t="shared" si="108"/>
        <v>0.1</v>
      </c>
      <c r="BF321" s="30">
        <f t="shared" si="108"/>
        <v>0.05</v>
      </c>
      <c r="BG321" s="30">
        <f t="shared" si="108"/>
        <v>0.13</v>
      </c>
      <c r="BH321" s="30">
        <f t="shared" si="108"/>
        <v>0.14000000000000001</v>
      </c>
      <c r="BI321" s="30">
        <f t="shared" si="108"/>
        <v>0.66</v>
      </c>
      <c r="BJ321" s="30">
        <f t="shared" si="108"/>
        <v>0</v>
      </c>
      <c r="BK321" s="30">
        <f t="shared" si="108"/>
        <v>1.93</v>
      </c>
      <c r="BL321" s="30">
        <f t="shared" si="108"/>
        <v>0</v>
      </c>
      <c r="BM321" s="30">
        <f t="shared" si="108"/>
        <v>0.62</v>
      </c>
      <c r="BN321" s="30">
        <f t="shared" si="108"/>
        <v>0</v>
      </c>
      <c r="BO321" s="30">
        <f t="shared" si="108"/>
        <v>0</v>
      </c>
      <c r="BP321" s="30">
        <f t="shared" ref="BP321:CO321" si="109">SUM(BP317:BP320)</f>
        <v>0</v>
      </c>
      <c r="BQ321" s="30">
        <f t="shared" si="109"/>
        <v>0.13</v>
      </c>
      <c r="BR321" s="30">
        <f t="shared" si="109"/>
        <v>0.19</v>
      </c>
      <c r="BS321" s="30">
        <f t="shared" si="109"/>
        <v>1.94</v>
      </c>
      <c r="BT321" s="30">
        <f t="shared" si="109"/>
        <v>0</v>
      </c>
      <c r="BU321" s="30">
        <f t="shared" si="109"/>
        <v>0</v>
      </c>
      <c r="BV321" s="30">
        <f t="shared" si="109"/>
        <v>0.42999999999999994</v>
      </c>
      <c r="BW321" s="30">
        <f t="shared" si="109"/>
        <v>0.01</v>
      </c>
      <c r="BX321" s="30">
        <f t="shared" si="109"/>
        <v>0</v>
      </c>
      <c r="BY321" s="30">
        <f t="shared" si="109"/>
        <v>0</v>
      </c>
      <c r="BZ321" s="30">
        <f t="shared" si="109"/>
        <v>0</v>
      </c>
      <c r="CA321" s="30">
        <f t="shared" si="109"/>
        <v>0</v>
      </c>
      <c r="CB321" s="30">
        <f t="shared" si="109"/>
        <v>357.59000000000003</v>
      </c>
      <c r="CC321" s="30">
        <f t="shared" si="109"/>
        <v>0</v>
      </c>
      <c r="CD321" s="30">
        <f t="shared" si="109"/>
        <v>0</v>
      </c>
      <c r="CE321" s="30">
        <f t="shared" si="109"/>
        <v>42.18</v>
      </c>
      <c r="CF321" s="30">
        <f t="shared" si="109"/>
        <v>0</v>
      </c>
      <c r="CG321" s="30">
        <f t="shared" si="109"/>
        <v>28.92</v>
      </c>
      <c r="CH321" s="30">
        <f t="shared" si="109"/>
        <v>14.58</v>
      </c>
      <c r="CI321" s="30">
        <f t="shared" si="109"/>
        <v>21.76</v>
      </c>
      <c r="CJ321" s="30">
        <f t="shared" si="109"/>
        <v>2479.77</v>
      </c>
      <c r="CK321" s="30">
        <f t="shared" si="109"/>
        <v>1050.07</v>
      </c>
      <c r="CL321" s="30">
        <f t="shared" si="109"/>
        <v>1764.93</v>
      </c>
      <c r="CM321" s="30">
        <f t="shared" si="109"/>
        <v>78.61</v>
      </c>
      <c r="CN321" s="30">
        <f t="shared" si="109"/>
        <v>46.32</v>
      </c>
      <c r="CO321" s="30">
        <f t="shared" si="109"/>
        <v>62.47</v>
      </c>
      <c r="CP321" s="16">
        <v>9</v>
      </c>
      <c r="CQ321" s="16">
        <v>0.45</v>
      </c>
    </row>
    <row r="322" spans="1:95" x14ac:dyDescent="0.25">
      <c r="B322" s="18" t="s">
        <v>109</v>
      </c>
    </row>
    <row r="323" spans="1:95" s="15" customFormat="1" x14ac:dyDescent="0.25">
      <c r="A323" s="19" t="str">
        <f>"-"</f>
        <v>-</v>
      </c>
      <c r="B323" s="20" t="s">
        <v>110</v>
      </c>
      <c r="C323" s="21">
        <v>100</v>
      </c>
      <c r="D323" s="21">
        <v>0.5</v>
      </c>
      <c r="E323" s="21">
        <v>0</v>
      </c>
      <c r="F323" s="21">
        <v>0.1</v>
      </c>
      <c r="G323" s="21">
        <v>0</v>
      </c>
      <c r="H323" s="21">
        <v>10.3</v>
      </c>
      <c r="I323" s="21">
        <v>43.239999999999995</v>
      </c>
      <c r="J323" s="21">
        <v>0</v>
      </c>
      <c r="K323" s="21">
        <v>0</v>
      </c>
      <c r="L323" s="21">
        <v>0</v>
      </c>
      <c r="M323" s="21">
        <v>0</v>
      </c>
      <c r="N323" s="21">
        <v>9.9</v>
      </c>
      <c r="O323" s="21">
        <v>0.2</v>
      </c>
      <c r="P323" s="21">
        <v>0.2</v>
      </c>
      <c r="Q323" s="21">
        <v>0</v>
      </c>
      <c r="R323" s="21">
        <v>0</v>
      </c>
      <c r="S323" s="21">
        <v>0.5</v>
      </c>
      <c r="T323" s="21">
        <v>0.3</v>
      </c>
      <c r="U323" s="21">
        <v>6</v>
      </c>
      <c r="V323" s="21">
        <v>120</v>
      </c>
      <c r="W323" s="21">
        <v>7</v>
      </c>
      <c r="X323" s="21">
        <v>4</v>
      </c>
      <c r="Y323" s="21">
        <v>7</v>
      </c>
      <c r="Z323" s="21">
        <v>1.4</v>
      </c>
      <c r="AA323" s="21">
        <v>0</v>
      </c>
      <c r="AB323" s="21">
        <v>0</v>
      </c>
      <c r="AC323" s="21">
        <v>0</v>
      </c>
      <c r="AD323" s="21">
        <v>0.1</v>
      </c>
      <c r="AE323" s="21">
        <v>0.01</v>
      </c>
      <c r="AF323" s="21">
        <v>0.01</v>
      </c>
      <c r="AG323" s="21">
        <v>0.1</v>
      </c>
      <c r="AH323" s="21">
        <v>0.2</v>
      </c>
      <c r="AI323" s="21">
        <v>2</v>
      </c>
      <c r="AJ323" s="15">
        <v>0.2</v>
      </c>
      <c r="AK323" s="15">
        <v>8</v>
      </c>
      <c r="AL323" s="15">
        <v>10</v>
      </c>
      <c r="AM323" s="15">
        <v>14</v>
      </c>
      <c r="AN323" s="15">
        <v>14</v>
      </c>
      <c r="AO323" s="15">
        <v>2</v>
      </c>
      <c r="AP323" s="15">
        <v>8</v>
      </c>
      <c r="AQ323" s="15">
        <v>2</v>
      </c>
      <c r="AR323" s="15">
        <v>7</v>
      </c>
      <c r="AS323" s="15">
        <v>13</v>
      </c>
      <c r="AT323" s="15">
        <v>8</v>
      </c>
      <c r="AU323" s="15">
        <v>58</v>
      </c>
      <c r="AV323" s="15">
        <v>5</v>
      </c>
      <c r="AW323" s="15">
        <v>11</v>
      </c>
      <c r="AX323" s="15">
        <v>32</v>
      </c>
      <c r="AY323" s="15">
        <v>0</v>
      </c>
      <c r="AZ323" s="15">
        <v>10</v>
      </c>
      <c r="BA323" s="15">
        <v>12</v>
      </c>
      <c r="BB323" s="15">
        <v>5</v>
      </c>
      <c r="BC323" s="15">
        <v>4</v>
      </c>
      <c r="BD323" s="15">
        <v>0</v>
      </c>
      <c r="BE323" s="15">
        <v>0</v>
      </c>
      <c r="BF323" s="15">
        <v>0</v>
      </c>
      <c r="BG323" s="15">
        <v>0</v>
      </c>
      <c r="BH323" s="15">
        <v>0</v>
      </c>
      <c r="BI323" s="15">
        <v>0</v>
      </c>
      <c r="BJ323" s="15">
        <v>0</v>
      </c>
      <c r="BK323" s="15">
        <v>0</v>
      </c>
      <c r="BL323" s="15">
        <v>0</v>
      </c>
      <c r="BM323" s="15">
        <v>0</v>
      </c>
      <c r="BN323" s="15">
        <v>0</v>
      </c>
      <c r="BO323" s="15">
        <v>0</v>
      </c>
      <c r="BP323" s="15">
        <v>0</v>
      </c>
      <c r="BQ323" s="15">
        <v>0</v>
      </c>
      <c r="BR323" s="15">
        <v>0</v>
      </c>
      <c r="BS323" s="15">
        <v>0</v>
      </c>
      <c r="BT323" s="15">
        <v>0</v>
      </c>
      <c r="BU323" s="15">
        <v>0</v>
      </c>
      <c r="BV323" s="15">
        <v>0</v>
      </c>
      <c r="BW323" s="15">
        <v>0</v>
      </c>
      <c r="BX323" s="15">
        <v>0</v>
      </c>
      <c r="BY323" s="15">
        <v>0</v>
      </c>
      <c r="BZ323" s="15">
        <v>0</v>
      </c>
      <c r="CA323" s="15">
        <v>0</v>
      </c>
      <c r="CB323" s="15">
        <v>88.1</v>
      </c>
      <c r="CC323" s="22"/>
      <c r="CD323" s="22"/>
      <c r="CE323" s="15">
        <v>0</v>
      </c>
      <c r="CG323" s="15">
        <v>2</v>
      </c>
      <c r="CH323" s="15">
        <v>2</v>
      </c>
      <c r="CI323" s="15">
        <v>2</v>
      </c>
      <c r="CJ323" s="15">
        <v>200</v>
      </c>
      <c r="CK323" s="15">
        <v>91</v>
      </c>
      <c r="CL323" s="15">
        <v>145.5</v>
      </c>
      <c r="CM323" s="15">
        <v>0.3</v>
      </c>
      <c r="CN323" s="15">
        <v>0.3</v>
      </c>
      <c r="CO323" s="15">
        <v>0.3</v>
      </c>
      <c r="CP323" s="15">
        <v>0</v>
      </c>
      <c r="CQ323" s="15">
        <v>0</v>
      </c>
    </row>
    <row r="324" spans="1:95" s="16" customFormat="1" x14ac:dyDescent="0.25">
      <c r="A324" s="28"/>
      <c r="B324" s="29" t="s">
        <v>111</v>
      </c>
      <c r="C324" s="30">
        <f>SUM(C323)</f>
        <v>100</v>
      </c>
      <c r="D324" s="30">
        <f t="shared" ref="D324:BO324" si="110">SUM(D323)</f>
        <v>0.5</v>
      </c>
      <c r="E324" s="30">
        <f t="shared" si="110"/>
        <v>0</v>
      </c>
      <c r="F324" s="30">
        <f t="shared" si="110"/>
        <v>0.1</v>
      </c>
      <c r="G324" s="30">
        <f t="shared" si="110"/>
        <v>0</v>
      </c>
      <c r="H324" s="30">
        <f t="shared" si="110"/>
        <v>10.3</v>
      </c>
      <c r="I324" s="30">
        <f t="shared" si="110"/>
        <v>43.239999999999995</v>
      </c>
      <c r="J324" s="30">
        <f t="shared" si="110"/>
        <v>0</v>
      </c>
      <c r="K324" s="30">
        <f t="shared" si="110"/>
        <v>0</v>
      </c>
      <c r="L324" s="30">
        <f t="shared" si="110"/>
        <v>0</v>
      </c>
      <c r="M324" s="30">
        <f t="shared" si="110"/>
        <v>0</v>
      </c>
      <c r="N324" s="30">
        <f t="shared" si="110"/>
        <v>9.9</v>
      </c>
      <c r="O324" s="30">
        <f t="shared" si="110"/>
        <v>0.2</v>
      </c>
      <c r="P324" s="30">
        <f t="shared" si="110"/>
        <v>0.2</v>
      </c>
      <c r="Q324" s="30">
        <f t="shared" si="110"/>
        <v>0</v>
      </c>
      <c r="R324" s="30">
        <f t="shared" si="110"/>
        <v>0</v>
      </c>
      <c r="S324" s="30">
        <f t="shared" si="110"/>
        <v>0.5</v>
      </c>
      <c r="T324" s="30">
        <f t="shared" si="110"/>
        <v>0.3</v>
      </c>
      <c r="U324" s="30">
        <f t="shared" si="110"/>
        <v>6</v>
      </c>
      <c r="V324" s="30">
        <f t="shared" si="110"/>
        <v>120</v>
      </c>
      <c r="W324" s="30">
        <f t="shared" si="110"/>
        <v>7</v>
      </c>
      <c r="X324" s="30">
        <f t="shared" si="110"/>
        <v>4</v>
      </c>
      <c r="Y324" s="30">
        <f t="shared" si="110"/>
        <v>7</v>
      </c>
      <c r="Z324" s="30">
        <f t="shared" si="110"/>
        <v>1.4</v>
      </c>
      <c r="AA324" s="30">
        <f t="shared" si="110"/>
        <v>0</v>
      </c>
      <c r="AB324" s="30">
        <f t="shared" si="110"/>
        <v>0</v>
      </c>
      <c r="AC324" s="30">
        <f t="shared" si="110"/>
        <v>0</v>
      </c>
      <c r="AD324" s="30">
        <f t="shared" si="110"/>
        <v>0.1</v>
      </c>
      <c r="AE324" s="30">
        <f t="shared" si="110"/>
        <v>0.01</v>
      </c>
      <c r="AF324" s="30">
        <f t="shared" si="110"/>
        <v>0.01</v>
      </c>
      <c r="AG324" s="30">
        <f t="shared" si="110"/>
        <v>0.1</v>
      </c>
      <c r="AH324" s="30">
        <f t="shared" si="110"/>
        <v>0.2</v>
      </c>
      <c r="AI324" s="30">
        <f t="shared" si="110"/>
        <v>2</v>
      </c>
      <c r="AJ324" s="30">
        <f t="shared" si="110"/>
        <v>0.2</v>
      </c>
      <c r="AK324" s="30">
        <f t="shared" si="110"/>
        <v>8</v>
      </c>
      <c r="AL324" s="30">
        <f t="shared" si="110"/>
        <v>10</v>
      </c>
      <c r="AM324" s="30">
        <f t="shared" si="110"/>
        <v>14</v>
      </c>
      <c r="AN324" s="30">
        <f t="shared" si="110"/>
        <v>14</v>
      </c>
      <c r="AO324" s="30">
        <f t="shared" si="110"/>
        <v>2</v>
      </c>
      <c r="AP324" s="30">
        <f t="shared" si="110"/>
        <v>8</v>
      </c>
      <c r="AQ324" s="30">
        <f t="shared" si="110"/>
        <v>2</v>
      </c>
      <c r="AR324" s="30">
        <f t="shared" si="110"/>
        <v>7</v>
      </c>
      <c r="AS324" s="30">
        <f t="shared" si="110"/>
        <v>13</v>
      </c>
      <c r="AT324" s="30">
        <f t="shared" si="110"/>
        <v>8</v>
      </c>
      <c r="AU324" s="30">
        <f t="shared" si="110"/>
        <v>58</v>
      </c>
      <c r="AV324" s="30">
        <f t="shared" si="110"/>
        <v>5</v>
      </c>
      <c r="AW324" s="30">
        <f t="shared" si="110"/>
        <v>11</v>
      </c>
      <c r="AX324" s="30">
        <f t="shared" si="110"/>
        <v>32</v>
      </c>
      <c r="AY324" s="30">
        <f t="shared" si="110"/>
        <v>0</v>
      </c>
      <c r="AZ324" s="30">
        <f t="shared" si="110"/>
        <v>10</v>
      </c>
      <c r="BA324" s="30">
        <f t="shared" si="110"/>
        <v>12</v>
      </c>
      <c r="BB324" s="30">
        <f t="shared" si="110"/>
        <v>5</v>
      </c>
      <c r="BC324" s="30">
        <f t="shared" si="110"/>
        <v>4</v>
      </c>
      <c r="BD324" s="30">
        <f t="shared" si="110"/>
        <v>0</v>
      </c>
      <c r="BE324" s="30">
        <f t="shared" si="110"/>
        <v>0</v>
      </c>
      <c r="BF324" s="30">
        <f t="shared" si="110"/>
        <v>0</v>
      </c>
      <c r="BG324" s="30">
        <f t="shared" si="110"/>
        <v>0</v>
      </c>
      <c r="BH324" s="30">
        <f t="shared" si="110"/>
        <v>0</v>
      </c>
      <c r="BI324" s="30">
        <f t="shared" si="110"/>
        <v>0</v>
      </c>
      <c r="BJ324" s="30">
        <f t="shared" si="110"/>
        <v>0</v>
      </c>
      <c r="BK324" s="30">
        <f t="shared" si="110"/>
        <v>0</v>
      </c>
      <c r="BL324" s="30">
        <f t="shared" si="110"/>
        <v>0</v>
      </c>
      <c r="BM324" s="30">
        <f t="shared" si="110"/>
        <v>0</v>
      </c>
      <c r="BN324" s="30">
        <f t="shared" si="110"/>
        <v>0</v>
      </c>
      <c r="BO324" s="30">
        <f t="shared" si="110"/>
        <v>0</v>
      </c>
      <c r="BP324" s="30">
        <f t="shared" ref="BP324:CO324" si="111">SUM(BP323)</f>
        <v>0</v>
      </c>
      <c r="BQ324" s="30">
        <f t="shared" si="111"/>
        <v>0</v>
      </c>
      <c r="BR324" s="30">
        <f t="shared" si="111"/>
        <v>0</v>
      </c>
      <c r="BS324" s="30">
        <f t="shared" si="111"/>
        <v>0</v>
      </c>
      <c r="BT324" s="30">
        <f t="shared" si="111"/>
        <v>0</v>
      </c>
      <c r="BU324" s="30">
        <f t="shared" si="111"/>
        <v>0</v>
      </c>
      <c r="BV324" s="30">
        <f t="shared" si="111"/>
        <v>0</v>
      </c>
      <c r="BW324" s="30">
        <f t="shared" si="111"/>
        <v>0</v>
      </c>
      <c r="BX324" s="30">
        <f t="shared" si="111"/>
        <v>0</v>
      </c>
      <c r="BY324" s="30">
        <f t="shared" si="111"/>
        <v>0</v>
      </c>
      <c r="BZ324" s="30">
        <f t="shared" si="111"/>
        <v>0</v>
      </c>
      <c r="CA324" s="30">
        <f t="shared" si="111"/>
        <v>0</v>
      </c>
      <c r="CB324" s="30">
        <f t="shared" si="111"/>
        <v>88.1</v>
      </c>
      <c r="CC324" s="30">
        <f t="shared" si="111"/>
        <v>0</v>
      </c>
      <c r="CD324" s="30">
        <f t="shared" si="111"/>
        <v>0</v>
      </c>
      <c r="CE324" s="30">
        <f t="shared" si="111"/>
        <v>0</v>
      </c>
      <c r="CF324" s="30">
        <f t="shared" si="111"/>
        <v>0</v>
      </c>
      <c r="CG324" s="30">
        <f t="shared" si="111"/>
        <v>2</v>
      </c>
      <c r="CH324" s="30">
        <f t="shared" si="111"/>
        <v>2</v>
      </c>
      <c r="CI324" s="30">
        <f t="shared" si="111"/>
        <v>2</v>
      </c>
      <c r="CJ324" s="30">
        <f t="shared" si="111"/>
        <v>200</v>
      </c>
      <c r="CK324" s="30">
        <f t="shared" si="111"/>
        <v>91</v>
      </c>
      <c r="CL324" s="30">
        <f t="shared" si="111"/>
        <v>145.5</v>
      </c>
      <c r="CM324" s="30">
        <f t="shared" si="111"/>
        <v>0.3</v>
      </c>
      <c r="CN324" s="30">
        <f t="shared" si="111"/>
        <v>0.3</v>
      </c>
      <c r="CO324" s="30">
        <f t="shared" si="111"/>
        <v>0.3</v>
      </c>
      <c r="CP324" s="16">
        <v>0</v>
      </c>
      <c r="CQ324" s="16">
        <v>0</v>
      </c>
    </row>
    <row r="325" spans="1:95" x14ac:dyDescent="0.25">
      <c r="B325" s="18" t="s">
        <v>112</v>
      </c>
    </row>
    <row r="326" spans="1:95" s="26" customFormat="1" x14ac:dyDescent="0.25">
      <c r="A326" s="23" t="str">
        <f>"-"</f>
        <v>-</v>
      </c>
      <c r="B326" s="24" t="s">
        <v>113</v>
      </c>
      <c r="C326" s="25">
        <v>20</v>
      </c>
      <c r="D326" s="25">
        <v>1.32</v>
      </c>
      <c r="E326" s="25">
        <v>0</v>
      </c>
      <c r="F326" s="25">
        <v>0.13</v>
      </c>
      <c r="G326" s="25">
        <v>0.13</v>
      </c>
      <c r="H326" s="25">
        <v>9.3800000000000008</v>
      </c>
      <c r="I326" s="25">
        <v>44.780199999999994</v>
      </c>
      <c r="J326" s="25">
        <v>0</v>
      </c>
      <c r="K326" s="25">
        <v>0</v>
      </c>
      <c r="L326" s="25">
        <v>0</v>
      </c>
      <c r="M326" s="25">
        <v>0</v>
      </c>
      <c r="N326" s="25">
        <v>0.22</v>
      </c>
      <c r="O326" s="25">
        <v>9.1199999999999992</v>
      </c>
      <c r="P326" s="25">
        <v>0.04</v>
      </c>
      <c r="Q326" s="25">
        <v>0</v>
      </c>
      <c r="R326" s="25">
        <v>0</v>
      </c>
      <c r="S326" s="25">
        <v>0</v>
      </c>
      <c r="T326" s="25">
        <v>0.36</v>
      </c>
      <c r="U326" s="25">
        <v>0</v>
      </c>
      <c r="V326" s="25">
        <v>0</v>
      </c>
      <c r="W326" s="25">
        <v>0</v>
      </c>
      <c r="X326" s="25">
        <v>0</v>
      </c>
      <c r="Y326" s="25">
        <v>0</v>
      </c>
      <c r="Z326" s="25">
        <v>0</v>
      </c>
      <c r="AA326" s="25">
        <v>0</v>
      </c>
      <c r="AB326" s="25">
        <v>0</v>
      </c>
      <c r="AC326" s="25">
        <v>0</v>
      </c>
      <c r="AD326" s="25">
        <v>0</v>
      </c>
      <c r="AE326" s="25">
        <v>0</v>
      </c>
      <c r="AF326" s="25">
        <v>0</v>
      </c>
      <c r="AG326" s="25">
        <v>0</v>
      </c>
      <c r="AH326" s="25">
        <v>0</v>
      </c>
      <c r="AI326" s="25">
        <v>0</v>
      </c>
      <c r="AJ326" s="26">
        <v>0</v>
      </c>
      <c r="AK326" s="26">
        <v>63.86</v>
      </c>
      <c r="AL326" s="26">
        <v>66.47</v>
      </c>
      <c r="AM326" s="26">
        <v>101.79</v>
      </c>
      <c r="AN326" s="26">
        <v>33.76</v>
      </c>
      <c r="AO326" s="26">
        <v>20.010000000000002</v>
      </c>
      <c r="AP326" s="26">
        <v>40.020000000000003</v>
      </c>
      <c r="AQ326" s="26">
        <v>15.14</v>
      </c>
      <c r="AR326" s="26">
        <v>72.38</v>
      </c>
      <c r="AS326" s="26">
        <v>44.89</v>
      </c>
      <c r="AT326" s="26">
        <v>62.64</v>
      </c>
      <c r="AU326" s="26">
        <v>51.68</v>
      </c>
      <c r="AV326" s="26">
        <v>27.14</v>
      </c>
      <c r="AW326" s="26">
        <v>48.02</v>
      </c>
      <c r="AX326" s="26">
        <v>401.59</v>
      </c>
      <c r="AY326" s="26">
        <v>0</v>
      </c>
      <c r="AZ326" s="26">
        <v>130.85</v>
      </c>
      <c r="BA326" s="26">
        <v>56.9</v>
      </c>
      <c r="BB326" s="26">
        <v>37.76</v>
      </c>
      <c r="BC326" s="26">
        <v>29.93</v>
      </c>
      <c r="BD326" s="26">
        <v>0</v>
      </c>
      <c r="BE326" s="26">
        <v>0</v>
      </c>
      <c r="BF326" s="26">
        <v>0</v>
      </c>
      <c r="BG326" s="26">
        <v>0</v>
      </c>
      <c r="BH326" s="26">
        <v>0</v>
      </c>
      <c r="BI326" s="26">
        <v>0</v>
      </c>
      <c r="BJ326" s="26">
        <v>0</v>
      </c>
      <c r="BK326" s="26">
        <v>0.02</v>
      </c>
      <c r="BL326" s="26">
        <v>0</v>
      </c>
      <c r="BM326" s="26">
        <v>0</v>
      </c>
      <c r="BN326" s="26">
        <v>0</v>
      </c>
      <c r="BO326" s="26">
        <v>0</v>
      </c>
      <c r="BP326" s="26">
        <v>0</v>
      </c>
      <c r="BQ326" s="26">
        <v>0</v>
      </c>
      <c r="BR326" s="26">
        <v>0</v>
      </c>
      <c r="BS326" s="26">
        <v>0.01</v>
      </c>
      <c r="BT326" s="26">
        <v>0</v>
      </c>
      <c r="BU326" s="26">
        <v>0</v>
      </c>
      <c r="BV326" s="26">
        <v>0.06</v>
      </c>
      <c r="BW326" s="26">
        <v>0</v>
      </c>
      <c r="BX326" s="26">
        <v>0</v>
      </c>
      <c r="BY326" s="26">
        <v>0</v>
      </c>
      <c r="BZ326" s="26">
        <v>0</v>
      </c>
      <c r="CA326" s="26">
        <v>0</v>
      </c>
      <c r="CB326" s="26">
        <v>7.82</v>
      </c>
      <c r="CC326" s="27"/>
      <c r="CD326" s="27"/>
      <c r="CE326" s="26">
        <v>0</v>
      </c>
      <c r="CG326" s="26">
        <v>0</v>
      </c>
      <c r="CH326" s="26">
        <v>0</v>
      </c>
      <c r="CI326" s="26">
        <v>0</v>
      </c>
      <c r="CJ326" s="26">
        <v>380</v>
      </c>
      <c r="CK326" s="26">
        <v>146.4</v>
      </c>
      <c r="CL326" s="26">
        <v>263.2</v>
      </c>
      <c r="CM326" s="26">
        <v>3.04</v>
      </c>
      <c r="CN326" s="26">
        <v>3.04</v>
      </c>
      <c r="CO326" s="26">
        <v>3.04</v>
      </c>
      <c r="CP326" s="26">
        <v>0</v>
      </c>
      <c r="CQ326" s="26">
        <v>0</v>
      </c>
    </row>
    <row r="327" spans="1:95" s="26" customFormat="1" x14ac:dyDescent="0.25">
      <c r="A327" s="23" t="str">
        <f>"-"</f>
        <v>-</v>
      </c>
      <c r="B327" s="24" t="s">
        <v>114</v>
      </c>
      <c r="C327" s="25">
        <v>20</v>
      </c>
      <c r="D327" s="25">
        <v>1.32</v>
      </c>
      <c r="E327" s="25">
        <v>0</v>
      </c>
      <c r="F327" s="25">
        <v>0.24</v>
      </c>
      <c r="G327" s="25">
        <v>0.24</v>
      </c>
      <c r="H327" s="25">
        <v>8.34</v>
      </c>
      <c r="I327" s="25">
        <v>38.676000000000002</v>
      </c>
      <c r="J327" s="25">
        <v>0.04</v>
      </c>
      <c r="K327" s="25">
        <v>0</v>
      </c>
      <c r="L327" s="25">
        <v>0</v>
      </c>
      <c r="M327" s="25">
        <v>0</v>
      </c>
      <c r="N327" s="25">
        <v>0.24</v>
      </c>
      <c r="O327" s="25">
        <v>6.44</v>
      </c>
      <c r="P327" s="25">
        <v>1.66</v>
      </c>
      <c r="Q327" s="25">
        <v>0</v>
      </c>
      <c r="R327" s="25">
        <v>0</v>
      </c>
      <c r="S327" s="25">
        <v>0.2</v>
      </c>
      <c r="T327" s="25">
        <v>0.5</v>
      </c>
      <c r="U327" s="25">
        <v>122</v>
      </c>
      <c r="V327" s="25">
        <v>49</v>
      </c>
      <c r="W327" s="25">
        <v>7</v>
      </c>
      <c r="X327" s="25">
        <v>9.4</v>
      </c>
      <c r="Y327" s="25">
        <v>31.6</v>
      </c>
      <c r="Z327" s="25">
        <v>0.78</v>
      </c>
      <c r="AA327" s="25">
        <v>0</v>
      </c>
      <c r="AB327" s="25">
        <v>1</v>
      </c>
      <c r="AC327" s="25">
        <v>0.2</v>
      </c>
      <c r="AD327" s="25">
        <v>0.28000000000000003</v>
      </c>
      <c r="AE327" s="25">
        <v>0.04</v>
      </c>
      <c r="AF327" s="25">
        <v>0.02</v>
      </c>
      <c r="AG327" s="25">
        <v>0.14000000000000001</v>
      </c>
      <c r="AH327" s="25">
        <v>0.4</v>
      </c>
      <c r="AI327" s="25">
        <v>0</v>
      </c>
      <c r="AJ327" s="26">
        <v>0</v>
      </c>
      <c r="AK327" s="26">
        <v>64.400000000000006</v>
      </c>
      <c r="AL327" s="26">
        <v>49.6</v>
      </c>
      <c r="AM327" s="26">
        <v>85.4</v>
      </c>
      <c r="AN327" s="26">
        <v>44.6</v>
      </c>
      <c r="AO327" s="26">
        <v>18.600000000000001</v>
      </c>
      <c r="AP327" s="26">
        <v>39.6</v>
      </c>
      <c r="AQ327" s="26">
        <v>16</v>
      </c>
      <c r="AR327" s="26">
        <v>74.2</v>
      </c>
      <c r="AS327" s="26">
        <v>59.4</v>
      </c>
      <c r="AT327" s="26">
        <v>58.2</v>
      </c>
      <c r="AU327" s="26">
        <v>92.8</v>
      </c>
      <c r="AV327" s="26">
        <v>24.8</v>
      </c>
      <c r="AW327" s="26">
        <v>62</v>
      </c>
      <c r="AX327" s="26">
        <v>311.8</v>
      </c>
      <c r="AY327" s="26">
        <v>0</v>
      </c>
      <c r="AZ327" s="26">
        <v>105.2</v>
      </c>
      <c r="BA327" s="26">
        <v>58.2</v>
      </c>
      <c r="BB327" s="26">
        <v>36</v>
      </c>
      <c r="BC327" s="26">
        <v>26</v>
      </c>
      <c r="BD327" s="26">
        <v>0</v>
      </c>
      <c r="BE327" s="26">
        <v>0</v>
      </c>
      <c r="BF327" s="26">
        <v>0</v>
      </c>
      <c r="BG327" s="26">
        <v>0</v>
      </c>
      <c r="BH327" s="26">
        <v>0</v>
      </c>
      <c r="BI327" s="26">
        <v>0</v>
      </c>
      <c r="BJ327" s="26">
        <v>0</v>
      </c>
      <c r="BK327" s="26">
        <v>0.03</v>
      </c>
      <c r="BL327" s="26">
        <v>0</v>
      </c>
      <c r="BM327" s="26">
        <v>0</v>
      </c>
      <c r="BN327" s="26">
        <v>0</v>
      </c>
      <c r="BO327" s="26">
        <v>0</v>
      </c>
      <c r="BP327" s="26">
        <v>0</v>
      </c>
      <c r="BQ327" s="26">
        <v>0</v>
      </c>
      <c r="BR327" s="26">
        <v>0</v>
      </c>
      <c r="BS327" s="26">
        <v>0.02</v>
      </c>
      <c r="BT327" s="26">
        <v>0</v>
      </c>
      <c r="BU327" s="26">
        <v>0</v>
      </c>
      <c r="BV327" s="26">
        <v>0.1</v>
      </c>
      <c r="BW327" s="26">
        <v>0.02</v>
      </c>
      <c r="BX327" s="26">
        <v>0</v>
      </c>
      <c r="BY327" s="26">
        <v>0</v>
      </c>
      <c r="BZ327" s="26">
        <v>0</v>
      </c>
      <c r="CA327" s="26">
        <v>0</v>
      </c>
      <c r="CB327" s="26">
        <v>9.4</v>
      </c>
      <c r="CC327" s="27"/>
      <c r="CD327" s="27"/>
      <c r="CE327" s="26">
        <v>0.17</v>
      </c>
      <c r="CG327" s="26">
        <v>1</v>
      </c>
      <c r="CH327" s="26">
        <v>1</v>
      </c>
      <c r="CI327" s="26">
        <v>1</v>
      </c>
      <c r="CJ327" s="26">
        <v>190</v>
      </c>
      <c r="CK327" s="26">
        <v>73.2</v>
      </c>
      <c r="CL327" s="26">
        <v>131.6</v>
      </c>
      <c r="CM327" s="26">
        <v>1.9</v>
      </c>
      <c r="CN327" s="26">
        <v>1.58</v>
      </c>
      <c r="CO327" s="26">
        <v>1.74</v>
      </c>
      <c r="CP327" s="26">
        <v>0</v>
      </c>
      <c r="CQ327" s="26">
        <v>0</v>
      </c>
    </row>
    <row r="328" spans="1:95" s="26" customFormat="1" x14ac:dyDescent="0.25">
      <c r="A328" s="23" t="str">
        <f>"6/10"</f>
        <v>6/10</v>
      </c>
      <c r="B328" s="24" t="s">
        <v>130</v>
      </c>
      <c r="C328" s="25">
        <v>180</v>
      </c>
      <c r="D328" s="25">
        <v>0.92</v>
      </c>
      <c r="E328" s="25">
        <v>0</v>
      </c>
      <c r="F328" s="25">
        <v>0.05</v>
      </c>
      <c r="G328" s="25">
        <v>0.05</v>
      </c>
      <c r="H328" s="25">
        <v>20.86</v>
      </c>
      <c r="I328" s="25">
        <v>78.839027999999999</v>
      </c>
      <c r="J328" s="25">
        <v>0.02</v>
      </c>
      <c r="K328" s="25">
        <v>0</v>
      </c>
      <c r="L328" s="25">
        <v>0</v>
      </c>
      <c r="M328" s="25">
        <v>0</v>
      </c>
      <c r="N328" s="25">
        <v>17.27</v>
      </c>
      <c r="O328" s="25">
        <v>0.51</v>
      </c>
      <c r="P328" s="25">
        <v>3.08</v>
      </c>
      <c r="Q328" s="25">
        <v>0</v>
      </c>
      <c r="R328" s="25">
        <v>0</v>
      </c>
      <c r="S328" s="25">
        <v>0.27</v>
      </c>
      <c r="T328" s="25">
        <v>0.73</v>
      </c>
      <c r="U328" s="25">
        <v>3.12</v>
      </c>
      <c r="V328" s="25">
        <v>306.24</v>
      </c>
      <c r="W328" s="25">
        <v>28.2</v>
      </c>
      <c r="X328" s="25">
        <v>17.96</v>
      </c>
      <c r="Y328" s="25">
        <v>24.44</v>
      </c>
      <c r="Z328" s="25">
        <v>0.57999999999999996</v>
      </c>
      <c r="AA328" s="25">
        <v>0</v>
      </c>
      <c r="AB328" s="25">
        <v>567</v>
      </c>
      <c r="AC328" s="25">
        <v>104.94</v>
      </c>
      <c r="AD328" s="25">
        <v>0.99</v>
      </c>
      <c r="AE328" s="25">
        <v>0.02</v>
      </c>
      <c r="AF328" s="25">
        <v>0.03</v>
      </c>
      <c r="AG328" s="25">
        <v>0.46</v>
      </c>
      <c r="AH328" s="25">
        <v>0.7</v>
      </c>
      <c r="AI328" s="25">
        <v>0.28999999999999998</v>
      </c>
      <c r="AJ328" s="26">
        <v>0</v>
      </c>
      <c r="AK328" s="26">
        <v>0.01</v>
      </c>
      <c r="AL328" s="26">
        <v>0.01</v>
      </c>
      <c r="AM328" s="26">
        <v>0.01</v>
      </c>
      <c r="AN328" s="26">
        <v>0.02</v>
      </c>
      <c r="AO328" s="26">
        <v>0</v>
      </c>
      <c r="AP328" s="26">
        <v>0.01</v>
      </c>
      <c r="AQ328" s="26">
        <v>0</v>
      </c>
      <c r="AR328" s="26">
        <v>0.01</v>
      </c>
      <c r="AS328" s="26">
        <v>0.01</v>
      </c>
      <c r="AT328" s="26">
        <v>0.01</v>
      </c>
      <c r="AU328" s="26">
        <v>0.05</v>
      </c>
      <c r="AV328" s="26">
        <v>0</v>
      </c>
      <c r="AW328" s="26">
        <v>0.01</v>
      </c>
      <c r="AX328" s="26">
        <v>0.02</v>
      </c>
      <c r="AY328" s="26">
        <v>0</v>
      </c>
      <c r="AZ328" s="26">
        <v>0.01</v>
      </c>
      <c r="BA328" s="26">
        <v>0.01</v>
      </c>
      <c r="BB328" s="26">
        <v>0.01</v>
      </c>
      <c r="BC328" s="26">
        <v>0</v>
      </c>
      <c r="BD328" s="26">
        <v>0</v>
      </c>
      <c r="BE328" s="26">
        <v>0</v>
      </c>
      <c r="BF328" s="26">
        <v>0</v>
      </c>
      <c r="BG328" s="26">
        <v>0</v>
      </c>
      <c r="BH328" s="26">
        <v>0</v>
      </c>
      <c r="BI328" s="26">
        <v>0</v>
      </c>
      <c r="BJ328" s="26">
        <v>0</v>
      </c>
      <c r="BK328" s="26">
        <v>0</v>
      </c>
      <c r="BL328" s="26">
        <v>0</v>
      </c>
      <c r="BM328" s="26">
        <v>0</v>
      </c>
      <c r="BN328" s="26">
        <v>0</v>
      </c>
      <c r="BO328" s="26">
        <v>0</v>
      </c>
      <c r="BP328" s="26">
        <v>0</v>
      </c>
      <c r="BQ328" s="26">
        <v>0</v>
      </c>
      <c r="BR328" s="26">
        <v>0</v>
      </c>
      <c r="BS328" s="26">
        <v>0.01</v>
      </c>
      <c r="BT328" s="26">
        <v>0</v>
      </c>
      <c r="BU328" s="26">
        <v>0</v>
      </c>
      <c r="BV328" s="26">
        <v>0.01</v>
      </c>
      <c r="BW328" s="26">
        <v>0</v>
      </c>
      <c r="BX328" s="26">
        <v>0</v>
      </c>
      <c r="BY328" s="26">
        <v>0</v>
      </c>
      <c r="BZ328" s="26">
        <v>0</v>
      </c>
      <c r="CA328" s="26">
        <v>0</v>
      </c>
      <c r="CB328" s="26">
        <v>192.61</v>
      </c>
      <c r="CC328" s="27"/>
      <c r="CD328" s="27"/>
      <c r="CE328" s="26">
        <v>94.5</v>
      </c>
      <c r="CG328" s="26">
        <v>3.29</v>
      </c>
      <c r="CH328" s="26">
        <v>3.29</v>
      </c>
      <c r="CI328" s="26">
        <v>3.29</v>
      </c>
      <c r="CJ328" s="26">
        <v>378.75</v>
      </c>
      <c r="CK328" s="26">
        <v>144.15</v>
      </c>
      <c r="CL328" s="26">
        <v>261.45</v>
      </c>
      <c r="CM328" s="26">
        <v>34.950000000000003</v>
      </c>
      <c r="CN328" s="26">
        <v>20.78</v>
      </c>
      <c r="CO328" s="26">
        <v>27.86</v>
      </c>
      <c r="CP328" s="26">
        <v>9</v>
      </c>
      <c r="CQ328" s="26">
        <v>0</v>
      </c>
    </row>
    <row r="329" spans="1:95" s="26" customFormat="1" ht="31.5" x14ac:dyDescent="0.25">
      <c r="A329" s="23" t="str">
        <f>"32/1"</f>
        <v>32/1</v>
      </c>
      <c r="B329" s="24" t="s">
        <v>131</v>
      </c>
      <c r="C329" s="25">
        <v>50</v>
      </c>
      <c r="D329" s="25">
        <v>0.69</v>
      </c>
      <c r="E329" s="25">
        <v>0</v>
      </c>
      <c r="F329" s="25">
        <v>2.98</v>
      </c>
      <c r="G329" s="25">
        <v>2.98</v>
      </c>
      <c r="H329" s="25">
        <v>4.51</v>
      </c>
      <c r="I329" s="25">
        <v>44.932072920000003</v>
      </c>
      <c r="J329" s="25">
        <v>0.38</v>
      </c>
      <c r="K329" s="25">
        <v>1.95</v>
      </c>
      <c r="L329" s="25">
        <v>0</v>
      </c>
      <c r="M329" s="25">
        <v>0</v>
      </c>
      <c r="N329" s="25">
        <v>3.37</v>
      </c>
      <c r="O329" s="25">
        <v>0.04</v>
      </c>
      <c r="P329" s="25">
        <v>1.0900000000000001</v>
      </c>
      <c r="Q329" s="25">
        <v>0</v>
      </c>
      <c r="R329" s="25">
        <v>0</v>
      </c>
      <c r="S329" s="25">
        <v>0.05</v>
      </c>
      <c r="T329" s="25">
        <v>0.73</v>
      </c>
      <c r="U329" s="25">
        <v>111.56</v>
      </c>
      <c r="V329" s="25">
        <v>111.68</v>
      </c>
      <c r="W329" s="25">
        <v>17.04</v>
      </c>
      <c r="X329" s="25">
        <v>9.65</v>
      </c>
      <c r="Y329" s="25">
        <v>19</v>
      </c>
      <c r="Z329" s="25">
        <v>0.62</v>
      </c>
      <c r="AA329" s="25">
        <v>0</v>
      </c>
      <c r="AB329" s="25">
        <v>4.12</v>
      </c>
      <c r="AC329" s="25">
        <v>0.99</v>
      </c>
      <c r="AD329" s="25">
        <v>1.37</v>
      </c>
      <c r="AE329" s="25">
        <v>0.01</v>
      </c>
      <c r="AF329" s="25">
        <v>0.02</v>
      </c>
      <c r="AG329" s="25">
        <v>7.0000000000000007E-2</v>
      </c>
      <c r="AH329" s="25">
        <v>0.2</v>
      </c>
      <c r="AI329" s="25">
        <v>0.97</v>
      </c>
      <c r="AJ329" s="26">
        <v>0</v>
      </c>
      <c r="AK329" s="26">
        <v>24.4</v>
      </c>
      <c r="AL329" s="26">
        <v>27.62</v>
      </c>
      <c r="AM329" s="26">
        <v>30.85</v>
      </c>
      <c r="AN329" s="26">
        <v>42.35</v>
      </c>
      <c r="AO329" s="26">
        <v>9.2100000000000009</v>
      </c>
      <c r="AP329" s="26">
        <v>24.4</v>
      </c>
      <c r="AQ329" s="26">
        <v>5.98</v>
      </c>
      <c r="AR329" s="26">
        <v>20.72</v>
      </c>
      <c r="AS329" s="26">
        <v>18.420000000000002</v>
      </c>
      <c r="AT329" s="26">
        <v>33.61</v>
      </c>
      <c r="AU329" s="26">
        <v>151</v>
      </c>
      <c r="AV329" s="26">
        <v>6.45</v>
      </c>
      <c r="AW329" s="26">
        <v>17.489999999999998</v>
      </c>
      <c r="AX329" s="26">
        <v>126.14</v>
      </c>
      <c r="AY329" s="26">
        <v>0</v>
      </c>
      <c r="AZ329" s="26">
        <v>21.64</v>
      </c>
      <c r="BA329" s="26">
        <v>29</v>
      </c>
      <c r="BB329" s="26">
        <v>23.02</v>
      </c>
      <c r="BC329" s="26">
        <v>6.91</v>
      </c>
      <c r="BD329" s="26">
        <v>0</v>
      </c>
      <c r="BE329" s="26">
        <v>0</v>
      </c>
      <c r="BF329" s="26">
        <v>0</v>
      </c>
      <c r="BG329" s="26">
        <v>0</v>
      </c>
      <c r="BH329" s="26">
        <v>0</v>
      </c>
      <c r="BI329" s="26">
        <v>0</v>
      </c>
      <c r="BJ329" s="26">
        <v>0</v>
      </c>
      <c r="BK329" s="26">
        <v>0.18</v>
      </c>
      <c r="BL329" s="26">
        <v>0</v>
      </c>
      <c r="BM329" s="26">
        <v>0.12</v>
      </c>
      <c r="BN329" s="26">
        <v>0.01</v>
      </c>
      <c r="BO329" s="26">
        <v>0.02</v>
      </c>
      <c r="BP329" s="26">
        <v>0</v>
      </c>
      <c r="BQ329" s="26">
        <v>0</v>
      </c>
      <c r="BR329" s="26">
        <v>0</v>
      </c>
      <c r="BS329" s="26">
        <v>0.7</v>
      </c>
      <c r="BT329" s="26">
        <v>0</v>
      </c>
      <c r="BU329" s="26">
        <v>0</v>
      </c>
      <c r="BV329" s="26">
        <v>1.73</v>
      </c>
      <c r="BW329" s="26">
        <v>0</v>
      </c>
      <c r="BX329" s="26">
        <v>0</v>
      </c>
      <c r="BY329" s="26">
        <v>0</v>
      </c>
      <c r="BZ329" s="26">
        <v>0</v>
      </c>
      <c r="CA329" s="26">
        <v>0</v>
      </c>
      <c r="CB329" s="26">
        <v>42.53</v>
      </c>
      <c r="CC329" s="27"/>
      <c r="CD329" s="27"/>
      <c r="CE329" s="26">
        <v>0.69</v>
      </c>
      <c r="CG329" s="26">
        <v>10.87</v>
      </c>
      <c r="CH329" s="26">
        <v>6.79</v>
      </c>
      <c r="CI329" s="26">
        <v>8.83</v>
      </c>
      <c r="CJ329" s="26">
        <v>341.73</v>
      </c>
      <c r="CK329" s="26">
        <v>81.75</v>
      </c>
      <c r="CL329" s="26">
        <v>211.74</v>
      </c>
      <c r="CM329" s="26">
        <v>1.64</v>
      </c>
      <c r="CN329" s="26">
        <v>1.04</v>
      </c>
      <c r="CO329" s="26">
        <v>1.34</v>
      </c>
      <c r="CP329" s="26">
        <v>0</v>
      </c>
      <c r="CQ329" s="26">
        <v>0.25</v>
      </c>
    </row>
    <row r="330" spans="1:95" s="26" customFormat="1" ht="32.25" customHeight="1" x14ac:dyDescent="0.25">
      <c r="A330" s="23" t="str">
        <f>"7/2"</f>
        <v>7/2</v>
      </c>
      <c r="B330" s="24" t="s">
        <v>152</v>
      </c>
      <c r="C330" s="25">
        <v>180</v>
      </c>
      <c r="D330" s="25">
        <v>1.3</v>
      </c>
      <c r="E330" s="25">
        <v>5.86</v>
      </c>
      <c r="F330" s="25">
        <v>1.71</v>
      </c>
      <c r="G330" s="25">
        <v>1.94</v>
      </c>
      <c r="H330" s="25">
        <v>7.09</v>
      </c>
      <c r="I330" s="25">
        <v>46.318271111999998</v>
      </c>
      <c r="J330" s="25">
        <v>0.24</v>
      </c>
      <c r="K330" s="25">
        <v>1.17</v>
      </c>
      <c r="L330" s="25">
        <v>0</v>
      </c>
      <c r="M330" s="25">
        <v>0</v>
      </c>
      <c r="N330" s="25">
        <v>3.14</v>
      </c>
      <c r="O330" s="25">
        <v>2.52</v>
      </c>
      <c r="P330" s="25">
        <v>1.43</v>
      </c>
      <c r="Q330" s="25">
        <v>0</v>
      </c>
      <c r="R330" s="25">
        <v>0</v>
      </c>
      <c r="S330" s="25">
        <v>0.21</v>
      </c>
      <c r="T330" s="25">
        <v>1.03</v>
      </c>
      <c r="U330" s="25">
        <v>148.27000000000001</v>
      </c>
      <c r="V330" s="25">
        <v>235.06</v>
      </c>
      <c r="W330" s="25">
        <v>25.74</v>
      </c>
      <c r="X330" s="25">
        <v>13.73</v>
      </c>
      <c r="Y330" s="25">
        <v>29.21</v>
      </c>
      <c r="Z330" s="25">
        <v>0.49</v>
      </c>
      <c r="AA330" s="25">
        <v>0</v>
      </c>
      <c r="AB330" s="25">
        <v>874.08</v>
      </c>
      <c r="AC330" s="25">
        <v>181.89</v>
      </c>
      <c r="AD330" s="25">
        <v>0.9</v>
      </c>
      <c r="AE330" s="25">
        <v>0.03</v>
      </c>
      <c r="AF330" s="25">
        <v>0.03</v>
      </c>
      <c r="AG330" s="25">
        <v>0.52</v>
      </c>
      <c r="AH330" s="25">
        <v>0.86</v>
      </c>
      <c r="AI330" s="25">
        <v>9.99</v>
      </c>
      <c r="AJ330" s="26">
        <v>0</v>
      </c>
      <c r="AK330" s="26">
        <v>32.4</v>
      </c>
      <c r="AL330" s="26">
        <v>30.88</v>
      </c>
      <c r="AM330" s="26">
        <v>39.26</v>
      </c>
      <c r="AN330" s="26">
        <v>39.17</v>
      </c>
      <c r="AO330" s="26">
        <v>11.76</v>
      </c>
      <c r="AP330" s="26">
        <v>28.51</v>
      </c>
      <c r="AQ330" s="26">
        <v>8.2899999999999991</v>
      </c>
      <c r="AR330" s="26">
        <v>33.25</v>
      </c>
      <c r="AS330" s="26">
        <v>43.91</v>
      </c>
      <c r="AT330" s="26">
        <v>66.510000000000005</v>
      </c>
      <c r="AU330" s="26">
        <v>96.03</v>
      </c>
      <c r="AV330" s="26">
        <v>15.41</v>
      </c>
      <c r="AW330" s="26">
        <v>29.27</v>
      </c>
      <c r="AX330" s="26">
        <v>173.44</v>
      </c>
      <c r="AY330" s="26">
        <v>0</v>
      </c>
      <c r="AZ330" s="26">
        <v>32.57</v>
      </c>
      <c r="BA330" s="26">
        <v>32.32</v>
      </c>
      <c r="BB330" s="26">
        <v>27.75</v>
      </c>
      <c r="BC330" s="26">
        <v>11.68</v>
      </c>
      <c r="BD330" s="26">
        <v>0</v>
      </c>
      <c r="BE330" s="26">
        <v>0</v>
      </c>
      <c r="BF330" s="26">
        <v>0</v>
      </c>
      <c r="BG330" s="26">
        <v>0</v>
      </c>
      <c r="BH330" s="26">
        <v>0</v>
      </c>
      <c r="BI330" s="26">
        <v>0</v>
      </c>
      <c r="BJ330" s="26">
        <v>0</v>
      </c>
      <c r="BK330" s="26">
        <v>0.11</v>
      </c>
      <c r="BL330" s="26">
        <v>0</v>
      </c>
      <c r="BM330" s="26">
        <v>7.0000000000000007E-2</v>
      </c>
      <c r="BN330" s="26">
        <v>0</v>
      </c>
      <c r="BO330" s="26">
        <v>0.01</v>
      </c>
      <c r="BP330" s="26">
        <v>0</v>
      </c>
      <c r="BQ330" s="26">
        <v>0</v>
      </c>
      <c r="BR330" s="26">
        <v>0</v>
      </c>
      <c r="BS330" s="26">
        <v>0.4</v>
      </c>
      <c r="BT330" s="26">
        <v>0</v>
      </c>
      <c r="BU330" s="26">
        <v>0</v>
      </c>
      <c r="BV330" s="26">
        <v>1.08</v>
      </c>
      <c r="BW330" s="26">
        <v>0</v>
      </c>
      <c r="BX330" s="26">
        <v>0</v>
      </c>
      <c r="BY330" s="26">
        <v>0</v>
      </c>
      <c r="BZ330" s="26">
        <v>0</v>
      </c>
      <c r="CA330" s="26">
        <v>0</v>
      </c>
      <c r="CB330" s="26">
        <v>212.57</v>
      </c>
      <c r="CC330" s="27"/>
      <c r="CD330" s="27"/>
      <c r="CE330" s="26">
        <v>145.68</v>
      </c>
      <c r="CG330" s="26">
        <v>22.51</v>
      </c>
      <c r="CH330" s="26">
        <v>12.55</v>
      </c>
      <c r="CI330" s="26">
        <v>17.53</v>
      </c>
      <c r="CJ330" s="26">
        <v>874.13</v>
      </c>
      <c r="CK330" s="26">
        <v>307.08999999999997</v>
      </c>
      <c r="CL330" s="26">
        <v>590.61</v>
      </c>
      <c r="CM330" s="26">
        <v>42.75</v>
      </c>
      <c r="CN330" s="26">
        <v>26.46</v>
      </c>
      <c r="CO330" s="26">
        <v>34.6</v>
      </c>
      <c r="CP330" s="26">
        <v>0</v>
      </c>
      <c r="CQ330" s="26">
        <v>0.36</v>
      </c>
    </row>
    <row r="331" spans="1:95" s="26" customFormat="1" x14ac:dyDescent="0.25">
      <c r="A331" s="23" t="str">
        <f>"39/3"</f>
        <v>39/3</v>
      </c>
      <c r="B331" s="24" t="s">
        <v>140</v>
      </c>
      <c r="C331" s="25">
        <v>150</v>
      </c>
      <c r="D331" s="25">
        <v>6.58</v>
      </c>
      <c r="E331" s="25">
        <v>0</v>
      </c>
      <c r="F331" s="25">
        <v>1.72</v>
      </c>
      <c r="G331" s="25">
        <v>1.72</v>
      </c>
      <c r="H331" s="25">
        <v>34.47</v>
      </c>
      <c r="I331" s="25">
        <v>170.91364949999999</v>
      </c>
      <c r="J331" s="25">
        <v>0.32</v>
      </c>
      <c r="K331" s="25">
        <v>0</v>
      </c>
      <c r="L331" s="25">
        <v>0</v>
      </c>
      <c r="M331" s="25">
        <v>0</v>
      </c>
      <c r="N331" s="25">
        <v>0.73</v>
      </c>
      <c r="O331" s="25">
        <v>28.03</v>
      </c>
      <c r="P331" s="25">
        <v>5.72</v>
      </c>
      <c r="Q331" s="25">
        <v>0</v>
      </c>
      <c r="R331" s="25">
        <v>0</v>
      </c>
      <c r="S331" s="25">
        <v>0</v>
      </c>
      <c r="T331" s="25">
        <v>1.28</v>
      </c>
      <c r="U331" s="25">
        <v>145.29</v>
      </c>
      <c r="V331" s="25">
        <v>200.36</v>
      </c>
      <c r="W331" s="25">
        <v>11.67</v>
      </c>
      <c r="X331" s="25">
        <v>101.25</v>
      </c>
      <c r="Y331" s="25">
        <v>147.84</v>
      </c>
      <c r="Z331" s="25">
        <v>3.47</v>
      </c>
      <c r="AA331" s="25">
        <v>0</v>
      </c>
      <c r="AB331" s="25">
        <v>4.79</v>
      </c>
      <c r="AC331" s="25">
        <v>1.07</v>
      </c>
      <c r="AD331" s="25">
        <v>0.43</v>
      </c>
      <c r="AE331" s="25">
        <v>0.19</v>
      </c>
      <c r="AF331" s="25">
        <v>0.1</v>
      </c>
      <c r="AG331" s="25">
        <v>1.9</v>
      </c>
      <c r="AH331" s="25">
        <v>3.83</v>
      </c>
      <c r="AI331" s="25">
        <v>0</v>
      </c>
      <c r="AJ331" s="26">
        <v>0</v>
      </c>
      <c r="AK331" s="26">
        <v>307.89</v>
      </c>
      <c r="AL331" s="26">
        <v>240.05</v>
      </c>
      <c r="AM331" s="26">
        <v>388.78</v>
      </c>
      <c r="AN331" s="26">
        <v>276.58</v>
      </c>
      <c r="AO331" s="26">
        <v>166.99</v>
      </c>
      <c r="AP331" s="26">
        <v>208.74</v>
      </c>
      <c r="AQ331" s="26">
        <v>93.93</v>
      </c>
      <c r="AR331" s="26">
        <v>308.94</v>
      </c>
      <c r="AS331" s="26">
        <v>302.67</v>
      </c>
      <c r="AT331" s="26">
        <v>584.47</v>
      </c>
      <c r="AU331" s="26">
        <v>575.08000000000004</v>
      </c>
      <c r="AV331" s="26">
        <v>156.56</v>
      </c>
      <c r="AW331" s="26">
        <v>375.73</v>
      </c>
      <c r="AX331" s="26">
        <v>1179.3800000000001</v>
      </c>
      <c r="AY331" s="26">
        <v>0</v>
      </c>
      <c r="AZ331" s="26">
        <v>260.93</v>
      </c>
      <c r="BA331" s="26">
        <v>316.24</v>
      </c>
      <c r="BB331" s="26">
        <v>224.4</v>
      </c>
      <c r="BC331" s="26">
        <v>172.21</v>
      </c>
      <c r="BD331" s="26">
        <v>0</v>
      </c>
      <c r="BE331" s="26">
        <v>0</v>
      </c>
      <c r="BF331" s="26">
        <v>0</v>
      </c>
      <c r="BG331" s="26">
        <v>0</v>
      </c>
      <c r="BH331" s="26">
        <v>0</v>
      </c>
      <c r="BI331" s="26">
        <v>0.01</v>
      </c>
      <c r="BJ331" s="26">
        <v>0</v>
      </c>
      <c r="BK331" s="26">
        <v>0.28000000000000003</v>
      </c>
      <c r="BL331" s="26">
        <v>0</v>
      </c>
      <c r="BM331" s="26">
        <v>0.02</v>
      </c>
      <c r="BN331" s="26">
        <v>0.01</v>
      </c>
      <c r="BO331" s="26">
        <v>0</v>
      </c>
      <c r="BP331" s="26">
        <v>0</v>
      </c>
      <c r="BQ331" s="26">
        <v>0</v>
      </c>
      <c r="BR331" s="26">
        <v>0.01</v>
      </c>
      <c r="BS331" s="26">
        <v>0.56000000000000005</v>
      </c>
      <c r="BT331" s="26">
        <v>0.01</v>
      </c>
      <c r="BU331" s="26">
        <v>0</v>
      </c>
      <c r="BV331" s="26">
        <v>0.55000000000000004</v>
      </c>
      <c r="BW331" s="26">
        <v>0.05</v>
      </c>
      <c r="BX331" s="26">
        <v>0</v>
      </c>
      <c r="BY331" s="26">
        <v>0</v>
      </c>
      <c r="BZ331" s="26">
        <v>0</v>
      </c>
      <c r="CA331" s="26">
        <v>0</v>
      </c>
      <c r="CB331" s="26">
        <v>87.71</v>
      </c>
      <c r="CC331" s="27"/>
      <c r="CD331" s="27"/>
      <c r="CE331" s="26">
        <v>0.8</v>
      </c>
      <c r="CG331" s="26">
        <v>14.69</v>
      </c>
      <c r="CH331" s="26">
        <v>8.69</v>
      </c>
      <c r="CI331" s="26">
        <v>11.69</v>
      </c>
      <c r="CJ331" s="26">
        <v>1667.26</v>
      </c>
      <c r="CK331" s="26">
        <v>820.44</v>
      </c>
      <c r="CL331" s="26">
        <v>1243.8499999999999</v>
      </c>
      <c r="CM331" s="26">
        <v>24.39</v>
      </c>
      <c r="CN331" s="26">
        <v>16.23</v>
      </c>
      <c r="CO331" s="26">
        <v>20.309999999999999</v>
      </c>
      <c r="CP331" s="26">
        <v>0</v>
      </c>
      <c r="CQ331" s="26">
        <v>0.38</v>
      </c>
    </row>
    <row r="332" spans="1:95" s="15" customFormat="1" ht="31.5" x14ac:dyDescent="0.25">
      <c r="A332" s="19" t="str">
        <f>"7"</f>
        <v>7</v>
      </c>
      <c r="B332" s="20" t="s">
        <v>153</v>
      </c>
      <c r="C332" s="21">
        <v>70</v>
      </c>
      <c r="D332" s="21">
        <v>10.58</v>
      </c>
      <c r="E332" s="21">
        <v>8.9600000000000009</v>
      </c>
      <c r="F332" s="21">
        <v>9.9700000000000006</v>
      </c>
      <c r="G332" s="21">
        <v>2.82</v>
      </c>
      <c r="H332" s="21">
        <v>9.18</v>
      </c>
      <c r="I332" s="21">
        <v>168.47088299999996</v>
      </c>
      <c r="J332" s="21">
        <v>2.74</v>
      </c>
      <c r="K332" s="21">
        <v>2.2799999999999998</v>
      </c>
      <c r="L332" s="21">
        <v>0</v>
      </c>
      <c r="M332" s="21">
        <v>0</v>
      </c>
      <c r="N332" s="21">
        <v>0.35</v>
      </c>
      <c r="O332" s="21">
        <v>8.18</v>
      </c>
      <c r="P332" s="21">
        <v>0.65</v>
      </c>
      <c r="Q332" s="21">
        <v>0</v>
      </c>
      <c r="R332" s="21">
        <v>0</v>
      </c>
      <c r="S332" s="21">
        <v>0.09</v>
      </c>
      <c r="T332" s="21">
        <v>1.18</v>
      </c>
      <c r="U332" s="21">
        <v>178.35</v>
      </c>
      <c r="V332" s="21">
        <v>105.08</v>
      </c>
      <c r="W332" s="21">
        <v>11.64</v>
      </c>
      <c r="X332" s="21">
        <v>14.89</v>
      </c>
      <c r="Y332" s="21">
        <v>94.05</v>
      </c>
      <c r="Z332" s="21">
        <v>1.33</v>
      </c>
      <c r="AA332" s="21">
        <v>29.01</v>
      </c>
      <c r="AB332" s="21">
        <v>5.53</v>
      </c>
      <c r="AC332" s="21">
        <v>37.369999999999997</v>
      </c>
      <c r="AD332" s="21">
        <v>2.04</v>
      </c>
      <c r="AE332" s="21">
        <v>0.05</v>
      </c>
      <c r="AF332" s="21">
        <v>0.08</v>
      </c>
      <c r="AG332" s="21">
        <v>3.94</v>
      </c>
      <c r="AH332" s="21">
        <v>7.04</v>
      </c>
      <c r="AI332" s="21">
        <v>0.19</v>
      </c>
      <c r="AJ332" s="15">
        <v>0</v>
      </c>
      <c r="AK332" s="15">
        <v>470.62</v>
      </c>
      <c r="AL332" s="15">
        <v>381.67</v>
      </c>
      <c r="AM332" s="15">
        <v>757.09</v>
      </c>
      <c r="AN332" s="15">
        <v>798.65</v>
      </c>
      <c r="AO332" s="15">
        <v>244.02</v>
      </c>
      <c r="AP332" s="15">
        <v>445.22</v>
      </c>
      <c r="AQ332" s="15">
        <v>153.44</v>
      </c>
      <c r="AR332" s="15">
        <v>410.38</v>
      </c>
      <c r="AS332" s="15">
        <v>595.33000000000004</v>
      </c>
      <c r="AT332" s="15">
        <v>641.13</v>
      </c>
      <c r="AU332" s="15">
        <v>834.22</v>
      </c>
      <c r="AV332" s="15">
        <v>255.76</v>
      </c>
      <c r="AW332" s="15">
        <v>705.51</v>
      </c>
      <c r="AX332" s="15">
        <v>1515.68</v>
      </c>
      <c r="AY332" s="15">
        <v>74.31</v>
      </c>
      <c r="AZ332" s="15">
        <v>511.58</v>
      </c>
      <c r="BA332" s="15">
        <v>457.51</v>
      </c>
      <c r="BB332" s="15">
        <v>338.52</v>
      </c>
      <c r="BC332" s="15">
        <v>128.53</v>
      </c>
      <c r="BD332" s="15">
        <v>0</v>
      </c>
      <c r="BE332" s="15">
        <v>0</v>
      </c>
      <c r="BF332" s="15">
        <v>0</v>
      </c>
      <c r="BG332" s="15">
        <v>0</v>
      </c>
      <c r="BH332" s="15">
        <v>0</v>
      </c>
      <c r="BI332" s="15">
        <v>0</v>
      </c>
      <c r="BJ332" s="15">
        <v>0</v>
      </c>
      <c r="BK332" s="15">
        <v>0.17</v>
      </c>
      <c r="BL332" s="15">
        <v>0</v>
      </c>
      <c r="BM332" s="15">
        <v>0.11</v>
      </c>
      <c r="BN332" s="15">
        <v>0.01</v>
      </c>
      <c r="BO332" s="15">
        <v>0.02</v>
      </c>
      <c r="BP332" s="15">
        <v>0</v>
      </c>
      <c r="BQ332" s="15">
        <v>0</v>
      </c>
      <c r="BR332" s="15">
        <v>0</v>
      </c>
      <c r="BS332" s="15">
        <v>0.63</v>
      </c>
      <c r="BT332" s="15">
        <v>0</v>
      </c>
      <c r="BU332" s="15">
        <v>0</v>
      </c>
      <c r="BV332" s="15">
        <v>1.58</v>
      </c>
      <c r="BW332" s="15">
        <v>0</v>
      </c>
      <c r="BX332" s="15">
        <v>0</v>
      </c>
      <c r="BY332" s="15">
        <v>0</v>
      </c>
      <c r="BZ332" s="15">
        <v>0</v>
      </c>
      <c r="CA332" s="15">
        <v>0</v>
      </c>
      <c r="CB332" s="15">
        <v>54.38</v>
      </c>
      <c r="CC332" s="22"/>
      <c r="CD332" s="22"/>
      <c r="CE332" s="15">
        <v>29.93</v>
      </c>
      <c r="CG332" s="15">
        <v>17.73</v>
      </c>
      <c r="CH332" s="15">
        <v>8.4</v>
      </c>
      <c r="CI332" s="15">
        <v>13.06</v>
      </c>
      <c r="CJ332" s="15">
        <v>1892.29</v>
      </c>
      <c r="CK332" s="15">
        <v>1155.4100000000001</v>
      </c>
      <c r="CL332" s="15">
        <v>1523.85</v>
      </c>
      <c r="CM332" s="15">
        <v>12.53</v>
      </c>
      <c r="CN332" s="15">
        <v>9.6300000000000008</v>
      </c>
      <c r="CO332" s="15">
        <v>11.08</v>
      </c>
      <c r="CP332" s="15">
        <v>0</v>
      </c>
      <c r="CQ332" s="15">
        <v>0.35</v>
      </c>
    </row>
    <row r="333" spans="1:95" s="16" customFormat="1" x14ac:dyDescent="0.25">
      <c r="A333" s="28"/>
      <c r="B333" s="29" t="s">
        <v>119</v>
      </c>
      <c r="C333" s="30">
        <f>SUM(C326:C332)</f>
        <v>670</v>
      </c>
      <c r="D333" s="30">
        <f t="shared" ref="D333:BO333" si="112">SUM(D326:D332)</f>
        <v>22.71</v>
      </c>
      <c r="E333" s="30">
        <f t="shared" si="112"/>
        <v>14.82</v>
      </c>
      <c r="F333" s="30">
        <f t="shared" si="112"/>
        <v>16.8</v>
      </c>
      <c r="G333" s="30">
        <f t="shared" si="112"/>
        <v>9.879999999999999</v>
      </c>
      <c r="H333" s="30">
        <f t="shared" si="112"/>
        <v>93.829999999999984</v>
      </c>
      <c r="I333" s="30">
        <f t="shared" si="112"/>
        <v>592.93010453199997</v>
      </c>
      <c r="J333" s="30">
        <f t="shared" si="112"/>
        <v>3.74</v>
      </c>
      <c r="K333" s="30">
        <f t="shared" si="112"/>
        <v>5.4</v>
      </c>
      <c r="L333" s="30">
        <f t="shared" si="112"/>
        <v>0</v>
      </c>
      <c r="M333" s="30">
        <f t="shared" si="112"/>
        <v>0</v>
      </c>
      <c r="N333" s="30">
        <f t="shared" si="112"/>
        <v>25.320000000000004</v>
      </c>
      <c r="O333" s="30">
        <f t="shared" si="112"/>
        <v>54.839999999999996</v>
      </c>
      <c r="P333" s="30">
        <f t="shared" si="112"/>
        <v>13.67</v>
      </c>
      <c r="Q333" s="30">
        <f t="shared" si="112"/>
        <v>0</v>
      </c>
      <c r="R333" s="30">
        <f t="shared" si="112"/>
        <v>0</v>
      </c>
      <c r="S333" s="30">
        <f t="shared" si="112"/>
        <v>0.82</v>
      </c>
      <c r="T333" s="30">
        <f t="shared" si="112"/>
        <v>5.81</v>
      </c>
      <c r="U333" s="30">
        <f t="shared" si="112"/>
        <v>708.59</v>
      </c>
      <c r="V333" s="30">
        <f t="shared" si="112"/>
        <v>1007.4200000000001</v>
      </c>
      <c r="W333" s="30">
        <f t="shared" si="112"/>
        <v>101.29</v>
      </c>
      <c r="X333" s="30">
        <f t="shared" si="112"/>
        <v>166.88</v>
      </c>
      <c r="Y333" s="30">
        <f t="shared" si="112"/>
        <v>346.14</v>
      </c>
      <c r="Z333" s="30">
        <f t="shared" si="112"/>
        <v>7.27</v>
      </c>
      <c r="AA333" s="30">
        <f t="shared" si="112"/>
        <v>29.01</v>
      </c>
      <c r="AB333" s="30">
        <f t="shared" si="112"/>
        <v>1456.52</v>
      </c>
      <c r="AC333" s="30">
        <f t="shared" si="112"/>
        <v>326.45999999999998</v>
      </c>
      <c r="AD333" s="30">
        <f t="shared" si="112"/>
        <v>6.01</v>
      </c>
      <c r="AE333" s="30">
        <f t="shared" si="112"/>
        <v>0.33999999999999997</v>
      </c>
      <c r="AF333" s="30">
        <f t="shared" si="112"/>
        <v>0.28000000000000003</v>
      </c>
      <c r="AG333" s="30">
        <f t="shared" si="112"/>
        <v>7.0299999999999994</v>
      </c>
      <c r="AH333" s="30">
        <f t="shared" si="112"/>
        <v>13.030000000000001</v>
      </c>
      <c r="AI333" s="30">
        <f t="shared" si="112"/>
        <v>11.44</v>
      </c>
      <c r="AJ333" s="30">
        <f t="shared" si="112"/>
        <v>0</v>
      </c>
      <c r="AK333" s="30">
        <f t="shared" si="112"/>
        <v>963.57999999999993</v>
      </c>
      <c r="AL333" s="30">
        <f t="shared" si="112"/>
        <v>796.3</v>
      </c>
      <c r="AM333" s="30">
        <f t="shared" si="112"/>
        <v>1403.1799999999998</v>
      </c>
      <c r="AN333" s="30">
        <f t="shared" si="112"/>
        <v>1235.1299999999999</v>
      </c>
      <c r="AO333" s="30">
        <f t="shared" si="112"/>
        <v>470.59000000000003</v>
      </c>
      <c r="AP333" s="30">
        <f t="shared" si="112"/>
        <v>786.5</v>
      </c>
      <c r="AQ333" s="30">
        <f t="shared" si="112"/>
        <v>292.77999999999997</v>
      </c>
      <c r="AR333" s="30">
        <f t="shared" si="112"/>
        <v>919.88</v>
      </c>
      <c r="AS333" s="30">
        <f t="shared" si="112"/>
        <v>1064.6300000000001</v>
      </c>
      <c r="AT333" s="30">
        <f t="shared" si="112"/>
        <v>1446.5700000000002</v>
      </c>
      <c r="AU333" s="30">
        <f t="shared" si="112"/>
        <v>1800.8600000000001</v>
      </c>
      <c r="AV333" s="30">
        <f t="shared" si="112"/>
        <v>486.12</v>
      </c>
      <c r="AW333" s="30">
        <f t="shared" si="112"/>
        <v>1238.03</v>
      </c>
      <c r="AX333" s="30">
        <f t="shared" si="112"/>
        <v>3708.05</v>
      </c>
      <c r="AY333" s="30">
        <f t="shared" si="112"/>
        <v>74.31</v>
      </c>
      <c r="AZ333" s="30">
        <f t="shared" si="112"/>
        <v>1062.78</v>
      </c>
      <c r="BA333" s="30">
        <f t="shared" si="112"/>
        <v>950.18000000000006</v>
      </c>
      <c r="BB333" s="30">
        <f t="shared" si="112"/>
        <v>687.46</v>
      </c>
      <c r="BC333" s="30">
        <f t="shared" si="112"/>
        <v>375.26</v>
      </c>
      <c r="BD333" s="30">
        <f t="shared" si="112"/>
        <v>0</v>
      </c>
      <c r="BE333" s="30">
        <f t="shared" si="112"/>
        <v>0</v>
      </c>
      <c r="BF333" s="30">
        <f t="shared" si="112"/>
        <v>0</v>
      </c>
      <c r="BG333" s="30">
        <f t="shared" si="112"/>
        <v>0</v>
      </c>
      <c r="BH333" s="30">
        <f t="shared" si="112"/>
        <v>0</v>
      </c>
      <c r="BI333" s="30">
        <f t="shared" si="112"/>
        <v>0.01</v>
      </c>
      <c r="BJ333" s="30">
        <f t="shared" si="112"/>
        <v>0</v>
      </c>
      <c r="BK333" s="30">
        <f t="shared" si="112"/>
        <v>0.79</v>
      </c>
      <c r="BL333" s="30">
        <f t="shared" si="112"/>
        <v>0</v>
      </c>
      <c r="BM333" s="30">
        <f t="shared" si="112"/>
        <v>0.32</v>
      </c>
      <c r="BN333" s="30">
        <f t="shared" si="112"/>
        <v>0.03</v>
      </c>
      <c r="BO333" s="30">
        <f t="shared" si="112"/>
        <v>0.05</v>
      </c>
      <c r="BP333" s="30">
        <f t="shared" ref="BP333:CO333" si="113">SUM(BP326:BP332)</f>
        <v>0</v>
      </c>
      <c r="BQ333" s="30">
        <f t="shared" si="113"/>
        <v>0</v>
      </c>
      <c r="BR333" s="30">
        <f t="shared" si="113"/>
        <v>0.01</v>
      </c>
      <c r="BS333" s="30">
        <f t="shared" si="113"/>
        <v>2.33</v>
      </c>
      <c r="BT333" s="30">
        <f t="shared" si="113"/>
        <v>0.01</v>
      </c>
      <c r="BU333" s="30">
        <f t="shared" si="113"/>
        <v>0</v>
      </c>
      <c r="BV333" s="30">
        <f t="shared" si="113"/>
        <v>5.1100000000000003</v>
      </c>
      <c r="BW333" s="30">
        <f t="shared" si="113"/>
        <v>7.0000000000000007E-2</v>
      </c>
      <c r="BX333" s="30">
        <f t="shared" si="113"/>
        <v>0</v>
      </c>
      <c r="BY333" s="30">
        <f t="shared" si="113"/>
        <v>0</v>
      </c>
      <c r="BZ333" s="30">
        <f t="shared" si="113"/>
        <v>0</v>
      </c>
      <c r="CA333" s="30">
        <f t="shared" si="113"/>
        <v>0</v>
      </c>
      <c r="CB333" s="30">
        <f t="shared" si="113"/>
        <v>607.02</v>
      </c>
      <c r="CC333" s="30">
        <f t="shared" si="113"/>
        <v>0</v>
      </c>
      <c r="CD333" s="30">
        <f t="shared" si="113"/>
        <v>0</v>
      </c>
      <c r="CE333" s="30">
        <f t="shared" si="113"/>
        <v>271.77000000000004</v>
      </c>
      <c r="CF333" s="30">
        <f t="shared" si="113"/>
        <v>0</v>
      </c>
      <c r="CG333" s="30">
        <f t="shared" si="113"/>
        <v>70.09</v>
      </c>
      <c r="CH333" s="30">
        <f t="shared" si="113"/>
        <v>40.72</v>
      </c>
      <c r="CI333" s="30">
        <f t="shared" si="113"/>
        <v>55.400000000000006</v>
      </c>
      <c r="CJ333" s="30">
        <f t="shared" si="113"/>
        <v>5724.16</v>
      </c>
      <c r="CK333" s="30">
        <f t="shared" si="113"/>
        <v>2728.44</v>
      </c>
      <c r="CL333" s="30">
        <f t="shared" si="113"/>
        <v>4226.2999999999993</v>
      </c>
      <c r="CM333" s="30">
        <f t="shared" si="113"/>
        <v>121.2</v>
      </c>
      <c r="CN333" s="30">
        <f t="shared" si="113"/>
        <v>78.760000000000005</v>
      </c>
      <c r="CO333" s="30">
        <f t="shared" si="113"/>
        <v>99.970000000000013</v>
      </c>
      <c r="CP333" s="16">
        <v>9</v>
      </c>
      <c r="CQ333" s="16">
        <v>1.34</v>
      </c>
    </row>
    <row r="334" spans="1:95" x14ac:dyDescent="0.25">
      <c r="B334" s="18" t="s">
        <v>120</v>
      </c>
    </row>
    <row r="335" spans="1:95" s="26" customFormat="1" x14ac:dyDescent="0.25">
      <c r="A335" s="23" t="str">
        <f>"-"</f>
        <v>-</v>
      </c>
      <c r="B335" s="24" t="s">
        <v>113</v>
      </c>
      <c r="C335" s="25">
        <v>20</v>
      </c>
      <c r="D335" s="25">
        <v>1.32</v>
      </c>
      <c r="E335" s="25">
        <v>0</v>
      </c>
      <c r="F335" s="25">
        <v>0.13</v>
      </c>
      <c r="G335" s="25">
        <v>0.13</v>
      </c>
      <c r="H335" s="25">
        <v>9.3800000000000008</v>
      </c>
      <c r="I335" s="25">
        <v>44.780199999999994</v>
      </c>
      <c r="J335" s="25">
        <v>0</v>
      </c>
      <c r="K335" s="25">
        <v>0</v>
      </c>
      <c r="L335" s="25">
        <v>0</v>
      </c>
      <c r="M335" s="25">
        <v>0</v>
      </c>
      <c r="N335" s="25">
        <v>0.22</v>
      </c>
      <c r="O335" s="25">
        <v>9.1199999999999992</v>
      </c>
      <c r="P335" s="25">
        <v>0.04</v>
      </c>
      <c r="Q335" s="25">
        <v>0</v>
      </c>
      <c r="R335" s="25">
        <v>0</v>
      </c>
      <c r="S335" s="25">
        <v>0</v>
      </c>
      <c r="T335" s="25">
        <v>0.36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0</v>
      </c>
      <c r="AB335" s="25">
        <v>0</v>
      </c>
      <c r="AC335" s="25">
        <v>0</v>
      </c>
      <c r="AD335" s="25">
        <v>0</v>
      </c>
      <c r="AE335" s="25">
        <v>0</v>
      </c>
      <c r="AF335" s="25">
        <v>0</v>
      </c>
      <c r="AG335" s="25">
        <v>0</v>
      </c>
      <c r="AH335" s="25">
        <v>0</v>
      </c>
      <c r="AI335" s="25">
        <v>0</v>
      </c>
      <c r="AJ335" s="26">
        <v>0</v>
      </c>
      <c r="AK335" s="26">
        <v>63.86</v>
      </c>
      <c r="AL335" s="26">
        <v>66.47</v>
      </c>
      <c r="AM335" s="26">
        <v>101.79</v>
      </c>
      <c r="AN335" s="26">
        <v>33.76</v>
      </c>
      <c r="AO335" s="26">
        <v>20.010000000000002</v>
      </c>
      <c r="AP335" s="26">
        <v>40.020000000000003</v>
      </c>
      <c r="AQ335" s="26">
        <v>15.14</v>
      </c>
      <c r="AR335" s="26">
        <v>72.38</v>
      </c>
      <c r="AS335" s="26">
        <v>44.89</v>
      </c>
      <c r="AT335" s="26">
        <v>62.64</v>
      </c>
      <c r="AU335" s="26">
        <v>51.68</v>
      </c>
      <c r="AV335" s="26">
        <v>27.14</v>
      </c>
      <c r="AW335" s="26">
        <v>48.02</v>
      </c>
      <c r="AX335" s="26">
        <v>401.59</v>
      </c>
      <c r="AY335" s="26">
        <v>0</v>
      </c>
      <c r="AZ335" s="26">
        <v>130.85</v>
      </c>
      <c r="BA335" s="26">
        <v>56.9</v>
      </c>
      <c r="BB335" s="26">
        <v>37.76</v>
      </c>
      <c r="BC335" s="26">
        <v>29.93</v>
      </c>
      <c r="BD335" s="26">
        <v>0</v>
      </c>
      <c r="BE335" s="26">
        <v>0</v>
      </c>
      <c r="BF335" s="26">
        <v>0</v>
      </c>
      <c r="BG335" s="26">
        <v>0</v>
      </c>
      <c r="BH335" s="26">
        <v>0</v>
      </c>
      <c r="BI335" s="26">
        <v>0</v>
      </c>
      <c r="BJ335" s="26">
        <v>0</v>
      </c>
      <c r="BK335" s="26">
        <v>0.02</v>
      </c>
      <c r="BL335" s="26">
        <v>0</v>
      </c>
      <c r="BM335" s="26">
        <v>0</v>
      </c>
      <c r="BN335" s="26">
        <v>0</v>
      </c>
      <c r="BO335" s="26">
        <v>0</v>
      </c>
      <c r="BP335" s="26">
        <v>0</v>
      </c>
      <c r="BQ335" s="26">
        <v>0</v>
      </c>
      <c r="BR335" s="26">
        <v>0</v>
      </c>
      <c r="BS335" s="26">
        <v>0.01</v>
      </c>
      <c r="BT335" s="26">
        <v>0</v>
      </c>
      <c r="BU335" s="26">
        <v>0</v>
      </c>
      <c r="BV335" s="26">
        <v>0.06</v>
      </c>
      <c r="BW335" s="26">
        <v>0</v>
      </c>
      <c r="BX335" s="26">
        <v>0</v>
      </c>
      <c r="BY335" s="26">
        <v>0</v>
      </c>
      <c r="BZ335" s="26">
        <v>0</v>
      </c>
      <c r="CA335" s="26">
        <v>0</v>
      </c>
      <c r="CB335" s="26">
        <v>7.82</v>
      </c>
      <c r="CC335" s="27"/>
      <c r="CD335" s="27"/>
      <c r="CE335" s="26">
        <v>0</v>
      </c>
      <c r="CG335" s="26">
        <v>0</v>
      </c>
      <c r="CH335" s="26">
        <v>0</v>
      </c>
      <c r="CI335" s="26">
        <v>0</v>
      </c>
      <c r="CJ335" s="26">
        <v>665</v>
      </c>
      <c r="CK335" s="26">
        <v>256.2</v>
      </c>
      <c r="CL335" s="26">
        <v>460.6</v>
      </c>
      <c r="CM335" s="26">
        <v>5.32</v>
      </c>
      <c r="CN335" s="26">
        <v>5.32</v>
      </c>
      <c r="CO335" s="26">
        <v>5.32</v>
      </c>
      <c r="CP335" s="26">
        <v>0</v>
      </c>
      <c r="CQ335" s="26">
        <v>0</v>
      </c>
    </row>
    <row r="336" spans="1:95" s="26" customFormat="1" x14ac:dyDescent="0.25">
      <c r="A336" s="23" t="str">
        <f>"-"</f>
        <v>-</v>
      </c>
      <c r="B336" s="24" t="s">
        <v>114</v>
      </c>
      <c r="C336" s="25">
        <v>20</v>
      </c>
      <c r="D336" s="25">
        <v>1.32</v>
      </c>
      <c r="E336" s="25">
        <v>0</v>
      </c>
      <c r="F336" s="25">
        <v>0.24</v>
      </c>
      <c r="G336" s="25">
        <v>0.24</v>
      </c>
      <c r="H336" s="25">
        <v>8.34</v>
      </c>
      <c r="I336" s="25">
        <v>38.676000000000002</v>
      </c>
      <c r="J336" s="25">
        <v>0.04</v>
      </c>
      <c r="K336" s="25">
        <v>0</v>
      </c>
      <c r="L336" s="25">
        <v>0</v>
      </c>
      <c r="M336" s="25">
        <v>0</v>
      </c>
      <c r="N336" s="25">
        <v>0.24</v>
      </c>
      <c r="O336" s="25">
        <v>6.44</v>
      </c>
      <c r="P336" s="25">
        <v>1.66</v>
      </c>
      <c r="Q336" s="25">
        <v>0</v>
      </c>
      <c r="R336" s="25">
        <v>0</v>
      </c>
      <c r="S336" s="25">
        <v>0.2</v>
      </c>
      <c r="T336" s="25">
        <v>0.5</v>
      </c>
      <c r="U336" s="25">
        <v>122</v>
      </c>
      <c r="V336" s="25">
        <v>49</v>
      </c>
      <c r="W336" s="25">
        <v>7</v>
      </c>
      <c r="X336" s="25">
        <v>9.4</v>
      </c>
      <c r="Y336" s="25">
        <v>31.6</v>
      </c>
      <c r="Z336" s="25">
        <v>0.78</v>
      </c>
      <c r="AA336" s="25">
        <v>0</v>
      </c>
      <c r="AB336" s="25">
        <v>1</v>
      </c>
      <c r="AC336" s="25">
        <v>0.2</v>
      </c>
      <c r="AD336" s="25">
        <v>0.28000000000000003</v>
      </c>
      <c r="AE336" s="25">
        <v>0.04</v>
      </c>
      <c r="AF336" s="25">
        <v>0.02</v>
      </c>
      <c r="AG336" s="25">
        <v>0.14000000000000001</v>
      </c>
      <c r="AH336" s="25">
        <v>0.4</v>
      </c>
      <c r="AI336" s="25">
        <v>0</v>
      </c>
      <c r="AJ336" s="26">
        <v>0</v>
      </c>
      <c r="AK336" s="26">
        <v>64.400000000000006</v>
      </c>
      <c r="AL336" s="26">
        <v>49.6</v>
      </c>
      <c r="AM336" s="26">
        <v>85.4</v>
      </c>
      <c r="AN336" s="26">
        <v>44.6</v>
      </c>
      <c r="AO336" s="26">
        <v>18.600000000000001</v>
      </c>
      <c r="AP336" s="26">
        <v>39.6</v>
      </c>
      <c r="AQ336" s="26">
        <v>16</v>
      </c>
      <c r="AR336" s="26">
        <v>74.2</v>
      </c>
      <c r="AS336" s="26">
        <v>59.4</v>
      </c>
      <c r="AT336" s="26">
        <v>58.2</v>
      </c>
      <c r="AU336" s="26">
        <v>92.8</v>
      </c>
      <c r="AV336" s="26">
        <v>24.8</v>
      </c>
      <c r="AW336" s="26">
        <v>62</v>
      </c>
      <c r="AX336" s="26">
        <v>311.8</v>
      </c>
      <c r="AY336" s="26">
        <v>0</v>
      </c>
      <c r="AZ336" s="26">
        <v>105.2</v>
      </c>
      <c r="BA336" s="26">
        <v>58.2</v>
      </c>
      <c r="BB336" s="26">
        <v>36</v>
      </c>
      <c r="BC336" s="26">
        <v>26</v>
      </c>
      <c r="BD336" s="26">
        <v>0</v>
      </c>
      <c r="BE336" s="26">
        <v>0</v>
      </c>
      <c r="BF336" s="26">
        <v>0</v>
      </c>
      <c r="BG336" s="26">
        <v>0</v>
      </c>
      <c r="BH336" s="26">
        <v>0</v>
      </c>
      <c r="BI336" s="26">
        <v>0</v>
      </c>
      <c r="BJ336" s="26">
        <v>0</v>
      </c>
      <c r="BK336" s="26">
        <v>0.03</v>
      </c>
      <c r="BL336" s="26">
        <v>0</v>
      </c>
      <c r="BM336" s="26">
        <v>0</v>
      </c>
      <c r="BN336" s="26">
        <v>0</v>
      </c>
      <c r="BO336" s="26">
        <v>0</v>
      </c>
      <c r="BP336" s="26">
        <v>0</v>
      </c>
      <c r="BQ336" s="26">
        <v>0</v>
      </c>
      <c r="BR336" s="26">
        <v>0</v>
      </c>
      <c r="BS336" s="26">
        <v>0.02</v>
      </c>
      <c r="BT336" s="26">
        <v>0</v>
      </c>
      <c r="BU336" s="26">
        <v>0</v>
      </c>
      <c r="BV336" s="26">
        <v>0.1</v>
      </c>
      <c r="BW336" s="26">
        <v>0.02</v>
      </c>
      <c r="BX336" s="26">
        <v>0</v>
      </c>
      <c r="BY336" s="26">
        <v>0</v>
      </c>
      <c r="BZ336" s="26">
        <v>0</v>
      </c>
      <c r="CA336" s="26">
        <v>0</v>
      </c>
      <c r="CB336" s="26">
        <v>9.4</v>
      </c>
      <c r="CC336" s="27"/>
      <c r="CD336" s="27"/>
      <c r="CE336" s="26">
        <v>0.17</v>
      </c>
      <c r="CG336" s="26">
        <v>1.5</v>
      </c>
      <c r="CH336" s="26">
        <v>1.5</v>
      </c>
      <c r="CI336" s="26">
        <v>1.5</v>
      </c>
      <c r="CJ336" s="26">
        <v>285</v>
      </c>
      <c r="CK336" s="26">
        <v>109.8</v>
      </c>
      <c r="CL336" s="26">
        <v>197.4</v>
      </c>
      <c r="CM336" s="26">
        <v>2.85</v>
      </c>
      <c r="CN336" s="26">
        <v>2.37</v>
      </c>
      <c r="CO336" s="26">
        <v>2.61</v>
      </c>
      <c r="CP336" s="26">
        <v>0</v>
      </c>
      <c r="CQ336" s="26">
        <v>0</v>
      </c>
    </row>
    <row r="337" spans="1:95" s="26" customFormat="1" x14ac:dyDescent="0.25">
      <c r="A337" s="23" t="str">
        <f>"29/10"</f>
        <v>29/10</v>
      </c>
      <c r="B337" s="24" t="s">
        <v>165</v>
      </c>
      <c r="C337" s="25">
        <v>180</v>
      </c>
      <c r="D337" s="25">
        <v>0.21</v>
      </c>
      <c r="E337" s="25">
        <v>0</v>
      </c>
      <c r="F337" s="25">
        <v>0.05</v>
      </c>
      <c r="G337" s="25">
        <v>0.05</v>
      </c>
      <c r="H337" s="25">
        <v>4.63</v>
      </c>
      <c r="I337" s="25">
        <v>19.315879024390217</v>
      </c>
      <c r="J337" s="25">
        <v>0</v>
      </c>
      <c r="K337" s="25">
        <v>0</v>
      </c>
      <c r="L337" s="25">
        <v>0</v>
      </c>
      <c r="M337" s="25">
        <v>0</v>
      </c>
      <c r="N337" s="25">
        <v>4.46</v>
      </c>
      <c r="O337" s="25">
        <v>0</v>
      </c>
      <c r="P337" s="25">
        <v>0.18</v>
      </c>
      <c r="Q337" s="25">
        <v>0</v>
      </c>
      <c r="R337" s="25">
        <v>0</v>
      </c>
      <c r="S337" s="25">
        <v>0.25</v>
      </c>
      <c r="T337" s="25">
        <v>7.0000000000000007E-2</v>
      </c>
      <c r="U337" s="25">
        <v>0.52</v>
      </c>
      <c r="V337" s="25">
        <v>7.21</v>
      </c>
      <c r="W337" s="25">
        <v>1.83</v>
      </c>
      <c r="X337" s="25">
        <v>0.5</v>
      </c>
      <c r="Y337" s="25">
        <v>0.9</v>
      </c>
      <c r="Z337" s="25">
        <v>0.04</v>
      </c>
      <c r="AA337" s="25">
        <v>0</v>
      </c>
      <c r="AB337" s="25">
        <v>0.4</v>
      </c>
      <c r="AC337" s="25">
        <v>0.09</v>
      </c>
      <c r="AD337" s="25">
        <v>0.01</v>
      </c>
      <c r="AE337" s="25">
        <v>0</v>
      </c>
      <c r="AF337" s="25">
        <v>0</v>
      </c>
      <c r="AG337" s="25">
        <v>0</v>
      </c>
      <c r="AH337" s="25">
        <v>0.01</v>
      </c>
      <c r="AI337" s="25">
        <v>0.7</v>
      </c>
      <c r="AJ337" s="26">
        <v>0</v>
      </c>
      <c r="AK337" s="26">
        <v>0.6</v>
      </c>
      <c r="AL337" s="26">
        <v>0.69</v>
      </c>
      <c r="AM337" s="26">
        <v>0.56000000000000005</v>
      </c>
      <c r="AN337" s="26">
        <v>1.03</v>
      </c>
      <c r="AO337" s="26">
        <v>0.26</v>
      </c>
      <c r="AP337" s="26">
        <v>1.08</v>
      </c>
      <c r="AQ337" s="26">
        <v>0</v>
      </c>
      <c r="AR337" s="26">
        <v>1.38</v>
      </c>
      <c r="AS337" s="26">
        <v>0</v>
      </c>
      <c r="AT337" s="26">
        <v>0</v>
      </c>
      <c r="AU337" s="26">
        <v>0</v>
      </c>
      <c r="AV337" s="26">
        <v>0.77</v>
      </c>
      <c r="AW337" s="26">
        <v>0</v>
      </c>
      <c r="AX337" s="26">
        <v>0</v>
      </c>
      <c r="AY337" s="26">
        <v>0</v>
      </c>
      <c r="AZ337" s="26">
        <v>0</v>
      </c>
      <c r="BA337" s="26">
        <v>0</v>
      </c>
      <c r="BB337" s="26">
        <v>0</v>
      </c>
      <c r="BC337" s="26">
        <v>0</v>
      </c>
      <c r="BD337" s="26">
        <v>0</v>
      </c>
      <c r="BE337" s="26">
        <v>0</v>
      </c>
      <c r="BF337" s="26">
        <v>0</v>
      </c>
      <c r="BG337" s="26">
        <v>0</v>
      </c>
      <c r="BH337" s="26">
        <v>0</v>
      </c>
      <c r="BI337" s="26">
        <v>0</v>
      </c>
      <c r="BJ337" s="26">
        <v>0</v>
      </c>
      <c r="BK337" s="26">
        <v>0</v>
      </c>
      <c r="BL337" s="26">
        <v>0</v>
      </c>
      <c r="BM337" s="26">
        <v>0</v>
      </c>
      <c r="BN337" s="26">
        <v>0</v>
      </c>
      <c r="BO337" s="26">
        <v>0</v>
      </c>
      <c r="BP337" s="26">
        <v>0</v>
      </c>
      <c r="BQ337" s="26">
        <v>0</v>
      </c>
      <c r="BR337" s="26">
        <v>0</v>
      </c>
      <c r="BS337" s="26">
        <v>0</v>
      </c>
      <c r="BT337" s="26">
        <v>0</v>
      </c>
      <c r="BU337" s="26">
        <v>0</v>
      </c>
      <c r="BV337" s="26">
        <v>0</v>
      </c>
      <c r="BW337" s="26">
        <v>0</v>
      </c>
      <c r="BX337" s="26">
        <v>0</v>
      </c>
      <c r="BY337" s="26">
        <v>0</v>
      </c>
      <c r="BZ337" s="26">
        <v>0</v>
      </c>
      <c r="CA337" s="26">
        <v>0</v>
      </c>
      <c r="CB337" s="26">
        <v>179.54</v>
      </c>
      <c r="CC337" s="27"/>
      <c r="CD337" s="27"/>
      <c r="CE337" s="26">
        <v>7.0000000000000007E-2</v>
      </c>
      <c r="CG337" s="26">
        <v>3.14</v>
      </c>
      <c r="CH337" s="26">
        <v>3.03</v>
      </c>
      <c r="CI337" s="26">
        <v>3.09</v>
      </c>
      <c r="CJ337" s="26">
        <v>331.1</v>
      </c>
      <c r="CK337" s="26">
        <v>130.32</v>
      </c>
      <c r="CL337" s="26">
        <v>230.71</v>
      </c>
      <c r="CM337" s="26">
        <v>32.97</v>
      </c>
      <c r="CN337" s="26">
        <v>19.59</v>
      </c>
      <c r="CO337" s="26">
        <v>26.28</v>
      </c>
      <c r="CP337" s="26">
        <v>4.3899999999999997</v>
      </c>
      <c r="CQ337" s="26">
        <v>0</v>
      </c>
    </row>
    <row r="338" spans="1:95" s="26" customFormat="1" ht="31.5" x14ac:dyDescent="0.25">
      <c r="A338" s="23" t="str">
        <f>"24/2"</f>
        <v>24/2</v>
      </c>
      <c r="B338" s="24" t="s">
        <v>168</v>
      </c>
      <c r="C338" s="25">
        <v>180</v>
      </c>
      <c r="D338" s="25">
        <v>4.76</v>
      </c>
      <c r="E338" s="25">
        <v>3.6</v>
      </c>
      <c r="F338" s="25">
        <v>4.5</v>
      </c>
      <c r="G338" s="25">
        <v>0.14000000000000001</v>
      </c>
      <c r="H338" s="25">
        <v>14.54</v>
      </c>
      <c r="I338" s="25">
        <v>116.61259176000002</v>
      </c>
      <c r="J338" s="25">
        <v>3.01</v>
      </c>
      <c r="K338" s="25">
        <v>0.04</v>
      </c>
      <c r="L338" s="25">
        <v>0</v>
      </c>
      <c r="M338" s="25">
        <v>0</v>
      </c>
      <c r="N338" s="25">
        <v>7.22</v>
      </c>
      <c r="O338" s="25">
        <v>6.95</v>
      </c>
      <c r="P338" s="25">
        <v>0.38</v>
      </c>
      <c r="Q338" s="25">
        <v>0</v>
      </c>
      <c r="R338" s="25">
        <v>0</v>
      </c>
      <c r="S338" s="25">
        <v>0.13</v>
      </c>
      <c r="T338" s="25">
        <v>1.32</v>
      </c>
      <c r="U338" s="25">
        <v>200.93</v>
      </c>
      <c r="V338" s="25">
        <v>195.87</v>
      </c>
      <c r="W338" s="25">
        <v>150.38999999999999</v>
      </c>
      <c r="X338" s="25">
        <v>18.47</v>
      </c>
      <c r="Y338" s="25">
        <v>114.95</v>
      </c>
      <c r="Z338" s="25">
        <v>0.31</v>
      </c>
      <c r="AA338" s="25">
        <v>32.4</v>
      </c>
      <c r="AB338" s="25">
        <v>16.2</v>
      </c>
      <c r="AC338" s="25">
        <v>35.82</v>
      </c>
      <c r="AD338" s="25">
        <v>0.18</v>
      </c>
      <c r="AE338" s="25">
        <v>0.06</v>
      </c>
      <c r="AF338" s="25">
        <v>0.18</v>
      </c>
      <c r="AG338" s="25">
        <v>0.22</v>
      </c>
      <c r="AH338" s="25">
        <v>1.32</v>
      </c>
      <c r="AI338" s="25">
        <v>0.66</v>
      </c>
      <c r="AJ338" s="26">
        <v>0</v>
      </c>
      <c r="AK338" s="26">
        <v>51.12</v>
      </c>
      <c r="AL338" s="26">
        <v>46.76</v>
      </c>
      <c r="AM338" s="26">
        <v>87.6</v>
      </c>
      <c r="AN338" s="26">
        <v>27.57</v>
      </c>
      <c r="AO338" s="26">
        <v>16.71</v>
      </c>
      <c r="AP338" s="26">
        <v>34.06</v>
      </c>
      <c r="AQ338" s="26">
        <v>11.45</v>
      </c>
      <c r="AR338" s="26">
        <v>54.3</v>
      </c>
      <c r="AS338" s="26">
        <v>35.99</v>
      </c>
      <c r="AT338" s="26">
        <v>43.22</v>
      </c>
      <c r="AU338" s="26">
        <v>37.409999999999997</v>
      </c>
      <c r="AV338" s="26">
        <v>22</v>
      </c>
      <c r="AW338" s="26">
        <v>37.89</v>
      </c>
      <c r="AX338" s="26">
        <v>332.09</v>
      </c>
      <c r="AY338" s="26">
        <v>0</v>
      </c>
      <c r="AZ338" s="26">
        <v>104.68</v>
      </c>
      <c r="BA338" s="26">
        <v>54.51</v>
      </c>
      <c r="BB338" s="26">
        <v>27.52</v>
      </c>
      <c r="BC338" s="26">
        <v>21.56</v>
      </c>
      <c r="BD338" s="26">
        <v>0.05</v>
      </c>
      <c r="BE338" s="26">
        <v>0.02</v>
      </c>
      <c r="BF338" s="26">
        <v>0.01</v>
      </c>
      <c r="BG338" s="26">
        <v>0.03</v>
      </c>
      <c r="BH338" s="26">
        <v>0.03</v>
      </c>
      <c r="BI338" s="26">
        <v>0.14000000000000001</v>
      </c>
      <c r="BJ338" s="26">
        <v>0</v>
      </c>
      <c r="BK338" s="26">
        <v>0.41</v>
      </c>
      <c r="BL338" s="26">
        <v>0</v>
      </c>
      <c r="BM338" s="26">
        <v>0.12</v>
      </c>
      <c r="BN338" s="26">
        <v>0</v>
      </c>
      <c r="BO338" s="26">
        <v>0</v>
      </c>
      <c r="BP338" s="26">
        <v>0</v>
      </c>
      <c r="BQ338" s="26">
        <v>0.03</v>
      </c>
      <c r="BR338" s="26">
        <v>0.04</v>
      </c>
      <c r="BS338" s="26">
        <v>0.32</v>
      </c>
      <c r="BT338" s="26">
        <v>0</v>
      </c>
      <c r="BU338" s="26">
        <v>0</v>
      </c>
      <c r="BV338" s="26">
        <v>0.06</v>
      </c>
      <c r="BW338" s="26">
        <v>0</v>
      </c>
      <c r="BX338" s="26">
        <v>0</v>
      </c>
      <c r="BY338" s="26">
        <v>0</v>
      </c>
      <c r="BZ338" s="26">
        <v>0</v>
      </c>
      <c r="CA338" s="26">
        <v>0</v>
      </c>
      <c r="CB338" s="26">
        <v>150</v>
      </c>
      <c r="CC338" s="27"/>
      <c r="CD338" s="27"/>
      <c r="CE338" s="26">
        <v>35.1</v>
      </c>
      <c r="CG338" s="26">
        <v>26.71</v>
      </c>
      <c r="CH338" s="26">
        <v>10.64</v>
      </c>
      <c r="CI338" s="26">
        <v>18.68</v>
      </c>
      <c r="CJ338" s="26">
        <v>886.94</v>
      </c>
      <c r="CK338" s="26">
        <v>375.42</v>
      </c>
      <c r="CL338" s="26">
        <v>631.17999999999995</v>
      </c>
      <c r="CM338" s="26">
        <v>26.47</v>
      </c>
      <c r="CN338" s="26">
        <v>9.57</v>
      </c>
      <c r="CO338" s="26">
        <v>18.02</v>
      </c>
      <c r="CP338" s="26">
        <v>1.08</v>
      </c>
      <c r="CQ338" s="26">
        <v>0.36</v>
      </c>
    </row>
    <row r="339" spans="1:95" s="15" customFormat="1" x14ac:dyDescent="0.25">
      <c r="A339" s="19" t="str">
        <f>"-"</f>
        <v>-</v>
      </c>
      <c r="B339" s="20" t="s">
        <v>123</v>
      </c>
      <c r="C339" s="21">
        <v>100</v>
      </c>
      <c r="D339" s="21">
        <v>0.4</v>
      </c>
      <c r="E339" s="21">
        <v>0</v>
      </c>
      <c r="F339" s="21">
        <v>0.4</v>
      </c>
      <c r="G339" s="21">
        <v>0.4</v>
      </c>
      <c r="H339" s="21">
        <v>11.6</v>
      </c>
      <c r="I339" s="21">
        <v>48.68</v>
      </c>
      <c r="J339" s="21">
        <v>0.1</v>
      </c>
      <c r="K339" s="21">
        <v>0</v>
      </c>
      <c r="L339" s="21">
        <v>0</v>
      </c>
      <c r="M339" s="21">
        <v>0</v>
      </c>
      <c r="N339" s="21">
        <v>9</v>
      </c>
      <c r="O339" s="21">
        <v>0.8</v>
      </c>
      <c r="P339" s="21">
        <v>1.8</v>
      </c>
      <c r="Q339" s="21">
        <v>0</v>
      </c>
      <c r="R339" s="21">
        <v>0</v>
      </c>
      <c r="S339" s="21">
        <v>0.8</v>
      </c>
      <c r="T339" s="21">
        <v>0.5</v>
      </c>
      <c r="U339" s="21">
        <v>26</v>
      </c>
      <c r="V339" s="21">
        <v>278</v>
      </c>
      <c r="W339" s="21">
        <v>16</v>
      </c>
      <c r="X339" s="21">
        <v>9</v>
      </c>
      <c r="Y339" s="21">
        <v>11</v>
      </c>
      <c r="Z339" s="21">
        <v>2.2000000000000002</v>
      </c>
      <c r="AA339" s="21">
        <v>0</v>
      </c>
      <c r="AB339" s="21">
        <v>30</v>
      </c>
      <c r="AC339" s="21">
        <v>5</v>
      </c>
      <c r="AD339" s="21">
        <v>0.2</v>
      </c>
      <c r="AE339" s="21">
        <v>0.03</v>
      </c>
      <c r="AF339" s="21">
        <v>0.02</v>
      </c>
      <c r="AG339" s="21">
        <v>0.3</v>
      </c>
      <c r="AH339" s="21">
        <v>0.4</v>
      </c>
      <c r="AI339" s="21">
        <v>10</v>
      </c>
      <c r="AJ339" s="15">
        <v>0</v>
      </c>
      <c r="AK339" s="15">
        <v>12</v>
      </c>
      <c r="AL339" s="15">
        <v>13</v>
      </c>
      <c r="AM339" s="15">
        <v>19</v>
      </c>
      <c r="AN339" s="15">
        <v>18</v>
      </c>
      <c r="AO339" s="15">
        <v>3</v>
      </c>
      <c r="AP339" s="15">
        <v>11</v>
      </c>
      <c r="AQ339" s="15">
        <v>3</v>
      </c>
      <c r="AR339" s="15">
        <v>9</v>
      </c>
      <c r="AS339" s="15">
        <v>17</v>
      </c>
      <c r="AT339" s="15">
        <v>10</v>
      </c>
      <c r="AU339" s="15">
        <v>78</v>
      </c>
      <c r="AV339" s="15">
        <v>7</v>
      </c>
      <c r="AW339" s="15">
        <v>14</v>
      </c>
      <c r="AX339" s="15">
        <v>42</v>
      </c>
      <c r="AY339" s="15">
        <v>0</v>
      </c>
      <c r="AZ339" s="15">
        <v>13</v>
      </c>
      <c r="BA339" s="15">
        <v>16</v>
      </c>
      <c r="BB339" s="15">
        <v>6</v>
      </c>
      <c r="BC339" s="15">
        <v>5</v>
      </c>
      <c r="BD339" s="15">
        <v>0</v>
      </c>
      <c r="BE339" s="15">
        <v>0</v>
      </c>
      <c r="BF339" s="15">
        <v>0</v>
      </c>
      <c r="BG339" s="15">
        <v>0</v>
      </c>
      <c r="BH339" s="15">
        <v>0</v>
      </c>
      <c r="BI339" s="15">
        <v>0</v>
      </c>
      <c r="BJ339" s="15">
        <v>0</v>
      </c>
      <c r="BK339" s="15">
        <v>0</v>
      </c>
      <c r="BL339" s="15">
        <v>0</v>
      </c>
      <c r="BM339" s="15">
        <v>0</v>
      </c>
      <c r="BN339" s="15">
        <v>0</v>
      </c>
      <c r="BO339" s="15">
        <v>0</v>
      </c>
      <c r="BP339" s="15">
        <v>0</v>
      </c>
      <c r="BQ339" s="15">
        <v>0</v>
      </c>
      <c r="BR339" s="15">
        <v>0</v>
      </c>
      <c r="BS339" s="15">
        <v>0</v>
      </c>
      <c r="BT339" s="15">
        <v>0</v>
      </c>
      <c r="BU339" s="15">
        <v>0</v>
      </c>
      <c r="BV339" s="15">
        <v>0</v>
      </c>
      <c r="BW339" s="15">
        <v>0</v>
      </c>
      <c r="BX339" s="15">
        <v>0</v>
      </c>
      <c r="BY339" s="15">
        <v>0</v>
      </c>
      <c r="BZ339" s="15">
        <v>0</v>
      </c>
      <c r="CA339" s="15">
        <v>0</v>
      </c>
      <c r="CB339" s="15">
        <v>86.3</v>
      </c>
      <c r="CC339" s="22"/>
      <c r="CD339" s="22"/>
      <c r="CE339" s="15">
        <v>5</v>
      </c>
      <c r="CG339" s="15">
        <v>2</v>
      </c>
      <c r="CH339" s="15">
        <v>2</v>
      </c>
      <c r="CI339" s="15">
        <v>2</v>
      </c>
      <c r="CJ339" s="15">
        <v>150</v>
      </c>
      <c r="CK339" s="15">
        <v>150</v>
      </c>
      <c r="CL339" s="15">
        <v>150</v>
      </c>
      <c r="CM339" s="15">
        <v>46.8</v>
      </c>
      <c r="CN339" s="15">
        <v>46.8</v>
      </c>
      <c r="CO339" s="15">
        <v>46.8</v>
      </c>
      <c r="CP339" s="15">
        <v>0</v>
      </c>
      <c r="CQ339" s="15">
        <v>0</v>
      </c>
    </row>
    <row r="340" spans="1:95" s="16" customFormat="1" x14ac:dyDescent="0.25">
      <c r="A340" s="28"/>
      <c r="B340" s="29" t="s">
        <v>124</v>
      </c>
      <c r="C340" s="30">
        <f>SUM(C335:C339)</f>
        <v>500</v>
      </c>
      <c r="D340" s="30">
        <f t="shared" ref="D340:BO340" si="114">SUM(D335:D339)</f>
        <v>8.01</v>
      </c>
      <c r="E340" s="30">
        <f t="shared" si="114"/>
        <v>3.6</v>
      </c>
      <c r="F340" s="30">
        <f t="shared" si="114"/>
        <v>5.32</v>
      </c>
      <c r="G340" s="30">
        <f t="shared" si="114"/>
        <v>0.96000000000000008</v>
      </c>
      <c r="H340" s="30">
        <f t="shared" si="114"/>
        <v>48.49</v>
      </c>
      <c r="I340" s="30">
        <f t="shared" si="114"/>
        <v>268.06467078439022</v>
      </c>
      <c r="J340" s="30">
        <f t="shared" si="114"/>
        <v>3.15</v>
      </c>
      <c r="K340" s="30">
        <f t="shared" si="114"/>
        <v>0.04</v>
      </c>
      <c r="L340" s="30">
        <f t="shared" si="114"/>
        <v>0</v>
      </c>
      <c r="M340" s="30">
        <f t="shared" si="114"/>
        <v>0</v>
      </c>
      <c r="N340" s="30">
        <f t="shared" si="114"/>
        <v>21.14</v>
      </c>
      <c r="O340" s="30">
        <f t="shared" si="114"/>
        <v>23.31</v>
      </c>
      <c r="P340" s="30">
        <f t="shared" si="114"/>
        <v>4.0599999999999996</v>
      </c>
      <c r="Q340" s="30">
        <f t="shared" si="114"/>
        <v>0</v>
      </c>
      <c r="R340" s="30">
        <f t="shared" si="114"/>
        <v>0</v>
      </c>
      <c r="S340" s="30">
        <f t="shared" si="114"/>
        <v>1.3800000000000001</v>
      </c>
      <c r="T340" s="30">
        <f t="shared" si="114"/>
        <v>2.75</v>
      </c>
      <c r="U340" s="30">
        <f t="shared" si="114"/>
        <v>349.45</v>
      </c>
      <c r="V340" s="30">
        <f t="shared" si="114"/>
        <v>530.08000000000004</v>
      </c>
      <c r="W340" s="30">
        <f t="shared" si="114"/>
        <v>175.22</v>
      </c>
      <c r="X340" s="30">
        <f t="shared" si="114"/>
        <v>37.369999999999997</v>
      </c>
      <c r="Y340" s="30">
        <f t="shared" si="114"/>
        <v>158.44999999999999</v>
      </c>
      <c r="Z340" s="30">
        <f t="shared" si="114"/>
        <v>3.33</v>
      </c>
      <c r="AA340" s="30">
        <f t="shared" si="114"/>
        <v>32.4</v>
      </c>
      <c r="AB340" s="30">
        <f t="shared" si="114"/>
        <v>47.599999999999994</v>
      </c>
      <c r="AC340" s="30">
        <f t="shared" si="114"/>
        <v>41.11</v>
      </c>
      <c r="AD340" s="30">
        <f t="shared" si="114"/>
        <v>0.67</v>
      </c>
      <c r="AE340" s="30">
        <f t="shared" si="114"/>
        <v>0.13</v>
      </c>
      <c r="AF340" s="30">
        <f t="shared" si="114"/>
        <v>0.21999999999999997</v>
      </c>
      <c r="AG340" s="30">
        <f t="shared" si="114"/>
        <v>0.65999999999999992</v>
      </c>
      <c r="AH340" s="30">
        <f t="shared" si="114"/>
        <v>2.13</v>
      </c>
      <c r="AI340" s="30">
        <f t="shared" si="114"/>
        <v>11.36</v>
      </c>
      <c r="AJ340" s="30">
        <f t="shared" si="114"/>
        <v>0</v>
      </c>
      <c r="AK340" s="30">
        <f t="shared" si="114"/>
        <v>191.98</v>
      </c>
      <c r="AL340" s="30">
        <f t="shared" si="114"/>
        <v>176.51999999999998</v>
      </c>
      <c r="AM340" s="30">
        <f t="shared" si="114"/>
        <v>294.35000000000002</v>
      </c>
      <c r="AN340" s="30">
        <f t="shared" si="114"/>
        <v>124.96000000000001</v>
      </c>
      <c r="AO340" s="30">
        <f t="shared" si="114"/>
        <v>58.58</v>
      </c>
      <c r="AP340" s="30">
        <f t="shared" si="114"/>
        <v>125.76</v>
      </c>
      <c r="AQ340" s="30">
        <f t="shared" si="114"/>
        <v>45.59</v>
      </c>
      <c r="AR340" s="30">
        <f t="shared" si="114"/>
        <v>211.26</v>
      </c>
      <c r="AS340" s="30">
        <f t="shared" si="114"/>
        <v>157.28</v>
      </c>
      <c r="AT340" s="30">
        <f t="shared" si="114"/>
        <v>174.06</v>
      </c>
      <c r="AU340" s="30">
        <f t="shared" si="114"/>
        <v>259.89</v>
      </c>
      <c r="AV340" s="30">
        <f t="shared" si="114"/>
        <v>81.710000000000008</v>
      </c>
      <c r="AW340" s="30">
        <f t="shared" si="114"/>
        <v>161.91000000000003</v>
      </c>
      <c r="AX340" s="30">
        <f t="shared" si="114"/>
        <v>1087.48</v>
      </c>
      <c r="AY340" s="30">
        <f t="shared" si="114"/>
        <v>0</v>
      </c>
      <c r="AZ340" s="30">
        <f t="shared" si="114"/>
        <v>353.73</v>
      </c>
      <c r="BA340" s="30">
        <f t="shared" si="114"/>
        <v>185.60999999999999</v>
      </c>
      <c r="BB340" s="30">
        <f t="shared" si="114"/>
        <v>107.27999999999999</v>
      </c>
      <c r="BC340" s="30">
        <f t="shared" si="114"/>
        <v>82.49</v>
      </c>
      <c r="BD340" s="30">
        <f t="shared" si="114"/>
        <v>0.05</v>
      </c>
      <c r="BE340" s="30">
        <f t="shared" si="114"/>
        <v>0.02</v>
      </c>
      <c r="BF340" s="30">
        <f t="shared" si="114"/>
        <v>0.01</v>
      </c>
      <c r="BG340" s="30">
        <f t="shared" si="114"/>
        <v>0.03</v>
      </c>
      <c r="BH340" s="30">
        <f t="shared" si="114"/>
        <v>0.03</v>
      </c>
      <c r="BI340" s="30">
        <f t="shared" si="114"/>
        <v>0.14000000000000001</v>
      </c>
      <c r="BJ340" s="30">
        <f t="shared" si="114"/>
        <v>0</v>
      </c>
      <c r="BK340" s="30">
        <f t="shared" si="114"/>
        <v>0.45999999999999996</v>
      </c>
      <c r="BL340" s="30">
        <f t="shared" si="114"/>
        <v>0</v>
      </c>
      <c r="BM340" s="30">
        <f t="shared" si="114"/>
        <v>0.12</v>
      </c>
      <c r="BN340" s="30">
        <f t="shared" si="114"/>
        <v>0</v>
      </c>
      <c r="BO340" s="30">
        <f t="shared" si="114"/>
        <v>0</v>
      </c>
      <c r="BP340" s="30">
        <f t="shared" ref="BP340:CO340" si="115">SUM(BP335:BP339)</f>
        <v>0</v>
      </c>
      <c r="BQ340" s="30">
        <f t="shared" si="115"/>
        <v>0.03</v>
      </c>
      <c r="BR340" s="30">
        <f t="shared" si="115"/>
        <v>0.04</v>
      </c>
      <c r="BS340" s="30">
        <f t="shared" si="115"/>
        <v>0.35</v>
      </c>
      <c r="BT340" s="30">
        <f t="shared" si="115"/>
        <v>0</v>
      </c>
      <c r="BU340" s="30">
        <f t="shared" si="115"/>
        <v>0</v>
      </c>
      <c r="BV340" s="30">
        <f t="shared" si="115"/>
        <v>0.22</v>
      </c>
      <c r="BW340" s="30">
        <f t="shared" si="115"/>
        <v>0.02</v>
      </c>
      <c r="BX340" s="30">
        <f t="shared" si="115"/>
        <v>0</v>
      </c>
      <c r="BY340" s="30">
        <f t="shared" si="115"/>
        <v>0</v>
      </c>
      <c r="BZ340" s="30">
        <f t="shared" si="115"/>
        <v>0</v>
      </c>
      <c r="CA340" s="30">
        <f t="shared" si="115"/>
        <v>0</v>
      </c>
      <c r="CB340" s="30">
        <f t="shared" si="115"/>
        <v>433.06</v>
      </c>
      <c r="CC340" s="30">
        <f t="shared" si="115"/>
        <v>0</v>
      </c>
      <c r="CD340" s="30">
        <f t="shared" si="115"/>
        <v>0</v>
      </c>
      <c r="CE340" s="30">
        <f t="shared" si="115"/>
        <v>40.340000000000003</v>
      </c>
      <c r="CF340" s="30">
        <f t="shared" si="115"/>
        <v>0</v>
      </c>
      <c r="CG340" s="30">
        <f t="shared" si="115"/>
        <v>33.35</v>
      </c>
      <c r="CH340" s="30">
        <f t="shared" si="115"/>
        <v>17.170000000000002</v>
      </c>
      <c r="CI340" s="30">
        <f t="shared" si="115"/>
        <v>25.27</v>
      </c>
      <c r="CJ340" s="30">
        <f t="shared" si="115"/>
        <v>2318.04</v>
      </c>
      <c r="CK340" s="30">
        <f t="shared" si="115"/>
        <v>1021.74</v>
      </c>
      <c r="CL340" s="30">
        <f t="shared" si="115"/>
        <v>1669.8899999999999</v>
      </c>
      <c r="CM340" s="30">
        <f t="shared" si="115"/>
        <v>114.41</v>
      </c>
      <c r="CN340" s="30">
        <f t="shared" si="115"/>
        <v>83.65</v>
      </c>
      <c r="CO340" s="30">
        <f t="shared" si="115"/>
        <v>99.03</v>
      </c>
      <c r="CP340" s="16">
        <v>5.47</v>
      </c>
      <c r="CQ340" s="16">
        <v>0.36</v>
      </c>
    </row>
    <row r="341" spans="1:95" s="16" customFormat="1" x14ac:dyDescent="0.25">
      <c r="A341" s="28"/>
      <c r="B341" s="29" t="s">
        <v>125</v>
      </c>
      <c r="C341" s="30">
        <f>C321+C324+C333+C340</f>
        <v>1675</v>
      </c>
      <c r="D341" s="30">
        <f t="shared" ref="D341:BO341" si="116">D321+D324+D333+D340</f>
        <v>39.299999999999997</v>
      </c>
      <c r="E341" s="30">
        <f t="shared" si="116"/>
        <v>20.580000000000002</v>
      </c>
      <c r="F341" s="30">
        <f t="shared" si="116"/>
        <v>31.22</v>
      </c>
      <c r="G341" s="30">
        <f t="shared" si="116"/>
        <v>12.37</v>
      </c>
      <c r="H341" s="30">
        <f t="shared" si="116"/>
        <v>205.13</v>
      </c>
      <c r="I341" s="30">
        <f t="shared" si="116"/>
        <v>1224.4970041163901</v>
      </c>
      <c r="J341" s="30">
        <f t="shared" si="116"/>
        <v>12.430000000000001</v>
      </c>
      <c r="K341" s="30">
        <f t="shared" si="116"/>
        <v>5.6300000000000008</v>
      </c>
      <c r="L341" s="30">
        <f t="shared" si="116"/>
        <v>0</v>
      </c>
      <c r="M341" s="30">
        <f t="shared" si="116"/>
        <v>0</v>
      </c>
      <c r="N341" s="30">
        <f t="shared" si="116"/>
        <v>69.88000000000001</v>
      </c>
      <c r="O341" s="30">
        <f t="shared" si="116"/>
        <v>115.02000000000001</v>
      </c>
      <c r="P341" s="30">
        <f t="shared" si="116"/>
        <v>20.239999999999998</v>
      </c>
      <c r="Q341" s="30">
        <f t="shared" si="116"/>
        <v>0</v>
      </c>
      <c r="R341" s="30">
        <f t="shared" si="116"/>
        <v>0</v>
      </c>
      <c r="S341" s="30">
        <f t="shared" si="116"/>
        <v>2.8899999999999997</v>
      </c>
      <c r="T341" s="30">
        <f t="shared" si="116"/>
        <v>10.77</v>
      </c>
      <c r="U341" s="30">
        <f t="shared" si="116"/>
        <v>1448.07</v>
      </c>
      <c r="V341" s="30">
        <f t="shared" si="116"/>
        <v>1838.0900000000001</v>
      </c>
      <c r="W341" s="30">
        <f t="shared" si="116"/>
        <v>377.08000000000004</v>
      </c>
      <c r="X341" s="30">
        <f t="shared" si="116"/>
        <v>234.82</v>
      </c>
      <c r="Y341" s="30">
        <f t="shared" si="116"/>
        <v>626</v>
      </c>
      <c r="Z341" s="30">
        <f t="shared" si="116"/>
        <v>13.16</v>
      </c>
      <c r="AA341" s="30">
        <f t="shared" si="116"/>
        <v>98.69</v>
      </c>
      <c r="AB341" s="30">
        <f t="shared" si="116"/>
        <v>1533.52</v>
      </c>
      <c r="AC341" s="30">
        <f t="shared" si="116"/>
        <v>422.11</v>
      </c>
      <c r="AD341" s="30">
        <f t="shared" si="116"/>
        <v>7.98</v>
      </c>
      <c r="AE341" s="30">
        <f t="shared" si="116"/>
        <v>0.59</v>
      </c>
      <c r="AF341" s="30">
        <f t="shared" si="116"/>
        <v>0.64</v>
      </c>
      <c r="AG341" s="30">
        <f t="shared" si="116"/>
        <v>8.7799999999999994</v>
      </c>
      <c r="AH341" s="30">
        <f t="shared" si="116"/>
        <v>18.02</v>
      </c>
      <c r="AI341" s="30">
        <f t="shared" si="116"/>
        <v>25.169999999999998</v>
      </c>
      <c r="AJ341" s="30">
        <f t="shared" si="116"/>
        <v>0.2</v>
      </c>
      <c r="AK341" s="30">
        <f t="shared" si="116"/>
        <v>1448.53</v>
      </c>
      <c r="AL341" s="30">
        <f t="shared" si="116"/>
        <v>1262.48</v>
      </c>
      <c r="AM341" s="30">
        <f t="shared" si="116"/>
        <v>2173.5899999999997</v>
      </c>
      <c r="AN341" s="30">
        <f t="shared" si="116"/>
        <v>1526.5</v>
      </c>
      <c r="AO341" s="30">
        <f t="shared" si="116"/>
        <v>621.36</v>
      </c>
      <c r="AP341" s="30">
        <f t="shared" si="116"/>
        <v>1103.08</v>
      </c>
      <c r="AQ341" s="30">
        <f t="shared" si="116"/>
        <v>408.94999999999993</v>
      </c>
      <c r="AR341" s="30">
        <f t="shared" si="116"/>
        <v>1455.8500000000001</v>
      </c>
      <c r="AS341" s="30">
        <f t="shared" si="116"/>
        <v>1434.3700000000001</v>
      </c>
      <c r="AT341" s="30">
        <f t="shared" si="116"/>
        <v>1903.25</v>
      </c>
      <c r="AU341" s="30">
        <f t="shared" si="116"/>
        <v>2346.8000000000002</v>
      </c>
      <c r="AV341" s="30">
        <f t="shared" si="116"/>
        <v>697.02</v>
      </c>
      <c r="AW341" s="30">
        <f t="shared" si="116"/>
        <v>1623.76</v>
      </c>
      <c r="AX341" s="30">
        <f t="shared" si="116"/>
        <v>6635.74</v>
      </c>
      <c r="AY341" s="30">
        <f t="shared" si="116"/>
        <v>74.31</v>
      </c>
      <c r="AZ341" s="30">
        <f t="shared" si="116"/>
        <v>2014.88</v>
      </c>
      <c r="BA341" s="30">
        <f t="shared" si="116"/>
        <v>1428.2</v>
      </c>
      <c r="BB341" s="30">
        <f t="shared" si="116"/>
        <v>965.16</v>
      </c>
      <c r="BC341" s="30">
        <f t="shared" si="116"/>
        <v>591.35</v>
      </c>
      <c r="BD341" s="30">
        <f t="shared" si="116"/>
        <v>0.27</v>
      </c>
      <c r="BE341" s="30">
        <f t="shared" si="116"/>
        <v>0.12000000000000001</v>
      </c>
      <c r="BF341" s="30">
        <f t="shared" si="116"/>
        <v>6.0000000000000005E-2</v>
      </c>
      <c r="BG341" s="30">
        <f t="shared" si="116"/>
        <v>0.16</v>
      </c>
      <c r="BH341" s="30">
        <f t="shared" si="116"/>
        <v>0.17</v>
      </c>
      <c r="BI341" s="30">
        <f t="shared" si="116"/>
        <v>0.81</v>
      </c>
      <c r="BJ341" s="30">
        <f t="shared" si="116"/>
        <v>0</v>
      </c>
      <c r="BK341" s="30">
        <f t="shared" si="116"/>
        <v>3.1799999999999997</v>
      </c>
      <c r="BL341" s="30">
        <f t="shared" si="116"/>
        <v>0</v>
      </c>
      <c r="BM341" s="30">
        <f t="shared" si="116"/>
        <v>1.06</v>
      </c>
      <c r="BN341" s="30">
        <f t="shared" si="116"/>
        <v>0.03</v>
      </c>
      <c r="BO341" s="30">
        <f t="shared" si="116"/>
        <v>0.05</v>
      </c>
      <c r="BP341" s="30">
        <f t="shared" ref="BP341:CO341" si="117">BP321+BP324+BP333+BP340</f>
        <v>0</v>
      </c>
      <c r="BQ341" s="30">
        <f t="shared" si="117"/>
        <v>0.16</v>
      </c>
      <c r="BR341" s="30">
        <f t="shared" si="117"/>
        <v>0.24000000000000002</v>
      </c>
      <c r="BS341" s="30">
        <f t="shared" si="117"/>
        <v>4.6199999999999992</v>
      </c>
      <c r="BT341" s="30">
        <f t="shared" si="117"/>
        <v>0.01</v>
      </c>
      <c r="BU341" s="30">
        <f t="shared" si="117"/>
        <v>0</v>
      </c>
      <c r="BV341" s="30">
        <f t="shared" si="117"/>
        <v>5.76</v>
      </c>
      <c r="BW341" s="30">
        <f t="shared" si="117"/>
        <v>0.1</v>
      </c>
      <c r="BX341" s="30">
        <f t="shared" si="117"/>
        <v>0</v>
      </c>
      <c r="BY341" s="30">
        <f t="shared" si="117"/>
        <v>0</v>
      </c>
      <c r="BZ341" s="30">
        <f t="shared" si="117"/>
        <v>0</v>
      </c>
      <c r="CA341" s="30">
        <f t="shared" si="117"/>
        <v>0</v>
      </c>
      <c r="CB341" s="30">
        <f t="shared" si="117"/>
        <v>1485.77</v>
      </c>
      <c r="CC341" s="30">
        <f t="shared" si="117"/>
        <v>0</v>
      </c>
      <c r="CD341" s="30">
        <f t="shared" si="117"/>
        <v>0</v>
      </c>
      <c r="CE341" s="30">
        <f t="shared" si="117"/>
        <v>354.29000000000008</v>
      </c>
      <c r="CF341" s="30">
        <f t="shared" si="117"/>
        <v>0</v>
      </c>
      <c r="CG341" s="30">
        <f t="shared" si="117"/>
        <v>134.36000000000001</v>
      </c>
      <c r="CH341" s="30">
        <f t="shared" si="117"/>
        <v>74.47</v>
      </c>
      <c r="CI341" s="30">
        <f t="shared" si="117"/>
        <v>104.43</v>
      </c>
      <c r="CJ341" s="30">
        <f t="shared" si="117"/>
        <v>10721.970000000001</v>
      </c>
      <c r="CK341" s="30">
        <f t="shared" si="117"/>
        <v>4891.25</v>
      </c>
      <c r="CL341" s="30">
        <f t="shared" si="117"/>
        <v>7806.619999999999</v>
      </c>
      <c r="CM341" s="30">
        <f t="shared" si="117"/>
        <v>314.52</v>
      </c>
      <c r="CN341" s="30">
        <f t="shared" si="117"/>
        <v>209.03</v>
      </c>
      <c r="CO341" s="30">
        <f t="shared" si="117"/>
        <v>261.77</v>
      </c>
      <c r="CP341" s="16">
        <v>23.47</v>
      </c>
      <c r="CQ341" s="16">
        <v>2.15</v>
      </c>
    </row>
  </sheetData>
  <mergeCells count="29">
    <mergeCell ref="H1:CG1"/>
    <mergeCell ref="CL1:CO1"/>
    <mergeCell ref="A2:CO3"/>
    <mergeCell ref="CE8:CE9"/>
    <mergeCell ref="CP8:CP9"/>
    <mergeCell ref="CD8:CD9"/>
    <mergeCell ref="CC8:CC9"/>
    <mergeCell ref="CF8:CF9"/>
    <mergeCell ref="CO8:CO9"/>
    <mergeCell ref="CJ8:CJ9"/>
    <mergeCell ref="CK8:CK9"/>
    <mergeCell ref="CL8:CL9"/>
    <mergeCell ref="CM8:CM9"/>
    <mergeCell ref="CQ8:CQ9"/>
    <mergeCell ref="A6:C6"/>
    <mergeCell ref="W8:Z8"/>
    <mergeCell ref="F8:G8"/>
    <mergeCell ref="H8:H9"/>
    <mergeCell ref="I8:I9"/>
    <mergeCell ref="A8:A9"/>
    <mergeCell ref="AI6:CD6"/>
    <mergeCell ref="CN8:CN9"/>
    <mergeCell ref="B8:B9"/>
    <mergeCell ref="AI8:AI9"/>
    <mergeCell ref="CG8:CG9"/>
    <mergeCell ref="CH8:CH9"/>
    <mergeCell ref="CI8:CI9"/>
    <mergeCell ref="C8:C9"/>
    <mergeCell ref="D8:E8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" sqref="B1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79</v>
      </c>
      <c r="B1" s="11">
        <v>45355</v>
      </c>
    </row>
    <row r="2" spans="1:2" x14ac:dyDescent="0.2">
      <c r="A2" t="s">
        <v>80</v>
      </c>
      <c r="B2" s="11">
        <v>45344.363333333335</v>
      </c>
    </row>
    <row r="3" spans="1:2" x14ac:dyDescent="0.2">
      <c r="A3" t="s">
        <v>81</v>
      </c>
      <c r="B3" t="s">
        <v>100</v>
      </c>
    </row>
    <row r="4" spans="1:2" x14ac:dyDescent="0.2">
      <c r="A4" t="s">
        <v>82</v>
      </c>
      <c r="B4" t="s">
        <v>101</v>
      </c>
    </row>
    <row r="5" spans="1:2" x14ac:dyDescent="0.2">
      <c r="B5">
        <v>1</v>
      </c>
    </row>
    <row r="6" spans="1:2" x14ac:dyDescent="0.2">
      <c r="B6" s="31" t="s">
        <v>166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16.03.2024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PC 04</cp:lastModifiedBy>
  <cp:lastPrinted>2024-02-26T11:04:28Z</cp:lastPrinted>
  <dcterms:created xsi:type="dcterms:W3CDTF">2002-09-22T07:35:02Z</dcterms:created>
  <dcterms:modified xsi:type="dcterms:W3CDTF">2024-05-06T06:43:37Z</dcterms:modified>
</cp:coreProperties>
</file>